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813\Desktop\"/>
    </mc:Choice>
  </mc:AlternateContent>
  <bookViews>
    <workbookView xWindow="15" yWindow="165" windowWidth="16185" windowHeight="7980" tabRatio="731" activeTab="4"/>
  </bookViews>
  <sheets>
    <sheet name="Fördeln. ärenden" sheetId="6" r:id="rId1"/>
    <sheet name="Antal bokningar och om - avbokn" sheetId="10" r:id="rId2"/>
    <sheet name="Bokning om-avbokn webb VAS" sheetId="12" r:id="rId3"/>
    <sheet name="Antal vårdval per vårdcentral " sheetId="14" r:id="rId4"/>
    <sheet name="Antal inlogg och behörigh" sheetId="9" r:id="rId5"/>
  </sheets>
  <calcPr calcId="162913"/>
</workbook>
</file>

<file path=xl/calcChain.xml><?xml version="1.0" encoding="utf-8"?>
<calcChain xmlns="http://schemas.openxmlformats.org/spreadsheetml/2006/main">
  <c r="E33" i="6" l="1"/>
  <c r="D33" i="6"/>
  <c r="E32" i="6"/>
  <c r="D32" i="6"/>
  <c r="E21" i="6" l="1"/>
  <c r="D21" i="6"/>
  <c r="C9" i="10" l="1"/>
  <c r="K5" i="12"/>
  <c r="J5" i="12"/>
  <c r="H5" i="12"/>
  <c r="G5" i="12"/>
  <c r="I5" i="12" s="1"/>
  <c r="F5" i="12"/>
  <c r="D5" i="12"/>
  <c r="C5" i="12"/>
  <c r="B5" i="12"/>
  <c r="M4" i="12"/>
  <c r="I4" i="12"/>
  <c r="E4" i="12"/>
  <c r="M3" i="12"/>
  <c r="I3" i="12"/>
  <c r="E3" i="12"/>
  <c r="D35" i="10"/>
  <c r="E35" i="10"/>
  <c r="D36" i="10"/>
  <c r="E36" i="10"/>
  <c r="M5" i="12" l="1"/>
  <c r="E5" i="12"/>
  <c r="L3" i="12"/>
  <c r="L5" i="12" s="1"/>
  <c r="D29" i="6" l="1"/>
  <c r="E44" i="6"/>
  <c r="D44" i="6"/>
  <c r="C31" i="10" l="1"/>
  <c r="C32" i="10" l="1"/>
  <c r="E17" i="10" l="1"/>
  <c r="E18" i="10"/>
  <c r="E19" i="10"/>
  <c r="C42" i="6" l="1"/>
  <c r="D28" i="10"/>
  <c r="D29" i="10"/>
  <c r="D30" i="10"/>
  <c r="D23" i="10"/>
  <c r="D24" i="10"/>
  <c r="D25" i="10"/>
  <c r="D17" i="10"/>
  <c r="D18" i="10"/>
  <c r="D19" i="10"/>
  <c r="D13" i="10"/>
  <c r="C26" i="10"/>
  <c r="D5" i="9" l="1"/>
  <c r="D4" i="9"/>
  <c r="C6" i="9"/>
  <c r="B6" i="9"/>
  <c r="C20" i="10"/>
  <c r="C14" i="10"/>
  <c r="E31" i="10"/>
  <c r="B26" i="10"/>
  <c r="D26" i="10" s="1"/>
  <c r="B20" i="10"/>
  <c r="B14" i="10"/>
  <c r="B9" i="10"/>
  <c r="E28" i="6"/>
  <c r="E29" i="6"/>
  <c r="D42" i="6"/>
  <c r="D25" i="6"/>
  <c r="D23" i="6"/>
  <c r="D28" i="6"/>
  <c r="D5" i="6"/>
  <c r="D6" i="6"/>
  <c r="E6" i="6" s="1"/>
  <c r="D7" i="6"/>
  <c r="D8" i="6"/>
  <c r="D9" i="6"/>
  <c r="D10" i="6"/>
  <c r="D11" i="6"/>
  <c r="D12" i="6"/>
  <c r="D13" i="6"/>
  <c r="D14" i="6"/>
  <c r="D15" i="6"/>
  <c r="D16" i="6"/>
  <c r="D17" i="6"/>
  <c r="D4" i="6"/>
  <c r="E4" i="6" s="1"/>
  <c r="E7" i="6"/>
  <c r="E8" i="6"/>
  <c r="E9" i="6"/>
  <c r="E10" i="6"/>
  <c r="E11" i="6"/>
  <c r="E12" i="6"/>
  <c r="E13" i="6"/>
  <c r="E14" i="6"/>
  <c r="E15" i="6"/>
  <c r="E16" i="6"/>
  <c r="E17" i="6"/>
  <c r="E42" i="6"/>
  <c r="E25" i="6"/>
  <c r="E23" i="6"/>
  <c r="E26" i="10" l="1"/>
  <c r="E5" i="6"/>
  <c r="E20" i="10"/>
  <c r="D20" i="10"/>
  <c r="E14" i="10"/>
  <c r="D14" i="10"/>
  <c r="B32" i="10"/>
  <c r="D31" i="10"/>
  <c r="E4" i="10" l="1"/>
  <c r="E5" i="10"/>
  <c r="E6" i="10"/>
  <c r="E7" i="10"/>
  <c r="E30" i="10" l="1"/>
  <c r="E29" i="10"/>
  <c r="E25" i="10"/>
  <c r="E24" i="10"/>
  <c r="E23" i="10"/>
  <c r="E13" i="10"/>
  <c r="E12" i="10"/>
  <c r="D12" i="10"/>
  <c r="D8" i="10"/>
  <c r="D7" i="10"/>
  <c r="D6" i="10"/>
  <c r="D5" i="10"/>
  <c r="D4" i="10"/>
  <c r="E3" i="10"/>
  <c r="D3" i="10"/>
  <c r="E24" i="9"/>
  <c r="D24" i="9"/>
  <c r="E23" i="9"/>
  <c r="D23" i="9"/>
  <c r="D18" i="9"/>
  <c r="D17" i="9"/>
  <c r="E14" i="9"/>
  <c r="D14" i="9"/>
  <c r="E13" i="9"/>
  <c r="D13" i="9"/>
  <c r="E10" i="9"/>
  <c r="D10" i="9"/>
  <c r="E8" i="9"/>
  <c r="D8" i="9"/>
  <c r="E5" i="9"/>
  <c r="E9" i="10" l="1"/>
  <c r="D9" i="10"/>
</calcChain>
</file>

<file path=xl/comments1.xml><?xml version="1.0" encoding="utf-8"?>
<comments xmlns="http://schemas.openxmlformats.org/spreadsheetml/2006/main">
  <authors>
    <author>Åkesson Ulrika RGS VS IT VÅRD</author>
    <author>Åkesson Ulrika RGS IT VS</author>
  </authors>
  <commentList>
    <comment ref="F11" authorId="0" shapeId="0">
      <text>
        <r>
          <rPr>
            <b/>
            <sz val="9"/>
            <color indexed="81"/>
            <rFont val="Tahoma"/>
            <family val="2"/>
          </rPr>
          <t>Åkesson Ulrika RGS VS IT VÅRD:</t>
        </r>
        <r>
          <rPr>
            <sz val="9"/>
            <color indexed="81"/>
            <rFont val="Tahoma"/>
            <family val="2"/>
          </rPr>
          <t xml:space="preserve">
totalt 2968 remisser 1825 via 1177 vårdguidens e-tjänster</t>
        </r>
      </text>
    </comment>
    <comment ref="A21" authorId="0" shapeId="0">
      <text>
        <r>
          <rPr>
            <b/>
            <sz val="9"/>
            <color indexed="81"/>
            <rFont val="Tahoma"/>
            <charset val="1"/>
          </rPr>
          <t>Åkesson Ulrika RGS VS IT VÅRD:</t>
        </r>
        <r>
          <rPr>
            <sz val="9"/>
            <color indexed="81"/>
            <rFont val="Tahoma"/>
            <charset val="1"/>
          </rPr>
          <t xml:space="preserve">
Antalet ärenden initierade från medarbetare till invånare</t>
        </r>
      </text>
    </comment>
    <comment ref="F32" authorId="0" shapeId="0">
      <text>
        <r>
          <rPr>
            <b/>
            <sz val="9"/>
            <color indexed="81"/>
            <rFont val="Tahoma"/>
            <charset val="1"/>
          </rPr>
          <t>Åkesson Ulrika RGS VS IT VÅRD:</t>
        </r>
        <r>
          <rPr>
            <sz val="9"/>
            <color indexed="81"/>
            <rFont val="Tahoma"/>
            <charset val="1"/>
          </rPr>
          <t xml:space="preserve">
Antal digitalt inkomna i % totalt inkomna 10020 digitalt inkomna 4961</t>
        </r>
      </text>
    </comment>
    <comment ref="B44" authorId="1" shapeId="0">
      <text>
        <r>
          <rPr>
            <b/>
            <sz val="9"/>
            <color indexed="81"/>
            <rFont val="Tahoma"/>
            <charset val="1"/>
          </rPr>
          <t>Åkesson Ulrika RGS IT VS:</t>
        </r>
        <r>
          <rPr>
            <sz val="9"/>
            <color indexed="81"/>
            <rFont val="Tahoma"/>
            <charset val="1"/>
          </rPr>
          <t xml:space="preserve">
När mottagningana som är skapade för webbtidbokning  räknas bort så har vi 227 mottagningar som invånarna kan skicka in ärenden till</t>
        </r>
      </text>
    </comment>
    <comment ref="C44" authorId="1" shapeId="0">
      <text>
        <r>
          <rPr>
            <b/>
            <sz val="9"/>
            <color indexed="81"/>
            <rFont val="Tahoma"/>
            <family val="2"/>
          </rPr>
          <t>Åkesson Ulrika RGS IT VS:</t>
        </r>
        <r>
          <rPr>
            <sz val="9"/>
            <color indexed="81"/>
            <rFont val="Tahoma"/>
            <family val="2"/>
          </rPr>
          <t xml:space="preserve">
499 mottagningar är skapade för webbtidbokning av dessa är 345  undermottagningar som bara har om/avboka tid direkt och boka tid direkt och 54 läkarmottagningar som har om/avboka tid direkt och boka tid direkt och egna ärendetyper. Om dessa räknas bort så har vi 325 mottagningar som invånarna kan skicka in ärenden till</t>
        </r>
      </text>
    </comment>
    <comment ref="D44" authorId="1" shapeId="0">
      <text>
        <r>
          <rPr>
            <b/>
            <sz val="9"/>
            <color indexed="81"/>
            <rFont val="Tahoma"/>
            <charset val="1"/>
          </rPr>
          <t>Åkesson Ulrika RGS IT VS:</t>
        </r>
        <r>
          <rPr>
            <sz val="9"/>
            <color indexed="81"/>
            <rFont val="Tahoma"/>
            <charset val="1"/>
          </rPr>
          <t xml:space="preserve">
371 mottagningar är skapade för webbtidbokning av dessa är 317   undermottagningar som bara har om/avboka tid direkt och boka tid direkt och 54 läkarmottagningar som har om/avboka tid direkt och boka tid direkt och egna ärendetyper. Om dessa räknas bort så har vi 256 mottagningar som invånarna kan skicka in ärenden till</t>
        </r>
      </text>
    </comment>
  </commentList>
</comments>
</file>

<file path=xl/comments2.xml><?xml version="1.0" encoding="utf-8"?>
<comments xmlns="http://schemas.openxmlformats.org/spreadsheetml/2006/main">
  <authors>
    <author>Åkesson Ulrika RGS IT VS</author>
  </authors>
  <commentList>
    <comment ref="C32" authorId="0" shapeId="0">
      <text>
        <r>
          <rPr>
            <b/>
            <sz val="9"/>
            <color indexed="81"/>
            <rFont val="Tahoma"/>
            <family val="2"/>
          </rPr>
          <t>Åkesson Ulrika RGS IT VS:</t>
        </r>
        <r>
          <rPr>
            <sz val="9"/>
            <color indexed="81"/>
            <rFont val="Tahoma"/>
            <family val="2"/>
          </rPr>
          <t xml:space="preserve">
Enligt Anneli Karlén är målet 80 %</t>
        </r>
      </text>
    </comment>
  </commentList>
</comments>
</file>

<file path=xl/comments3.xml><?xml version="1.0" encoding="utf-8"?>
<comments xmlns="http://schemas.openxmlformats.org/spreadsheetml/2006/main">
  <authors>
    <author>Åkesson Ulrika RGS VS IT VÅRD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Åkesson Ulrika RGS VS IT VÅRD:</t>
        </r>
        <r>
          <rPr>
            <sz val="9"/>
            <color indexed="81"/>
            <rFont val="Tahoma"/>
            <family val="2"/>
          </rPr>
          <t xml:space="preserve">
Ögonmottagningen Kungsbacka och Ögon kliniken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>Åkesson Ulrika RGS VS IT VÅRD:</t>
        </r>
        <r>
          <rPr>
            <sz val="9"/>
            <color indexed="81"/>
            <rFont val="Tahoma"/>
            <family val="2"/>
          </rPr>
          <t xml:space="preserve">
Totalt av/omb och bokningar via 1177.se 19%, mål 40%</t>
        </r>
      </text>
    </comment>
  </commentList>
</comments>
</file>

<file path=xl/comments4.xml><?xml version="1.0" encoding="utf-8"?>
<comments xmlns="http://schemas.openxmlformats.org/spreadsheetml/2006/main">
  <authors>
    <author>Bergsten Anna-Carin RGS</author>
  </authors>
  <commentList>
    <comment ref="G2" authorId="0" shapeId="0">
      <text>
        <r>
          <rPr>
            <b/>
            <sz val="9"/>
            <color indexed="81"/>
            <rFont val="Tahoma"/>
            <charset val="1"/>
          </rPr>
          <t>Bergsten Anna-Carin RGS:</t>
        </r>
        <r>
          <rPr>
            <sz val="9"/>
            <color indexed="81"/>
            <rFont val="Tahoma"/>
            <charset val="1"/>
          </rPr>
          <t xml:space="preserve">
enbart hallänninar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</rPr>
          <t>Bergsten Anna-Carin RGS:</t>
        </r>
        <r>
          <rPr>
            <sz val="9"/>
            <color indexed="81"/>
            <rFont val="Tahoma"/>
            <family val="2"/>
          </rPr>
          <t xml:space="preserve">
exkl sys.tilldelade</t>
        </r>
      </text>
    </comment>
    <comment ref="H54" authorId="0" shapeId="0">
      <text>
        <r>
          <rPr>
            <b/>
            <sz val="9"/>
            <color indexed="81"/>
            <rFont val="Tahoma"/>
            <charset val="1"/>
          </rPr>
          <t>Bergsten Anna-Carin RGS:</t>
        </r>
        <r>
          <rPr>
            <sz val="9"/>
            <color indexed="81"/>
            <rFont val="Tahoma"/>
            <charset val="1"/>
          </rPr>
          <t xml:space="preserve">
Inkl utomläns boende</t>
        </r>
      </text>
    </comment>
  </commentList>
</comments>
</file>

<file path=xl/comments5.xml><?xml version="1.0" encoding="utf-8"?>
<comments xmlns="http://schemas.openxmlformats.org/spreadsheetml/2006/main">
  <authors>
    <author>Åkesson Ulrika RGS IT VS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Åkesson Ulrika RGS IT VS:</t>
        </r>
        <r>
          <rPr>
            <sz val="9"/>
            <color indexed="81"/>
            <rFont val="Tahoma"/>
            <family val="2"/>
          </rPr>
          <t xml:space="preserve">
Ca antal ej verifierade via SCB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Åkesson Ulrika RGS IT VS:</t>
        </r>
        <r>
          <rPr>
            <sz val="9"/>
            <color indexed="81"/>
            <rFont val="Tahoma"/>
            <family val="2"/>
          </rPr>
          <t xml:space="preserve">
371 mottagningar är skapade för webbtidbokning av dessa är 317   undermottagningar som bara har om/avboka tid direkt och boka tid direkt och 54 läkarmottagningar som har om/avboka tid direkt och boka tid direkt och egna ärendetyper. Om dessa räknas bort så har vi 256 mottagningar som invånarna kan skicka in ärenden till</t>
        </r>
      </text>
    </comment>
  </commentList>
</comments>
</file>

<file path=xl/sharedStrings.xml><?xml version="1.0" encoding="utf-8"?>
<sst xmlns="http://schemas.openxmlformats.org/spreadsheetml/2006/main" count="185" uniqueCount="164">
  <si>
    <t>Av/omboka tid</t>
  </si>
  <si>
    <t>Förnya recept</t>
  </si>
  <si>
    <t>Prov-rtgsvar</t>
  </si>
  <si>
    <t>Kontakta mig/Meddelande till mottagningen</t>
  </si>
  <si>
    <t>Frågor/Rådgivning</t>
  </si>
  <si>
    <t>Hjälp oss att bli bättre</t>
  </si>
  <si>
    <t>Egenremisser</t>
  </si>
  <si>
    <t>Har min remiss kommit fram?</t>
  </si>
  <si>
    <t>Begära intyg</t>
  </si>
  <si>
    <t>Begära journalkopior</t>
  </si>
  <si>
    <t>Vaccination inför utlandsresa</t>
  </si>
  <si>
    <t>Råd/stöd ang levnadsvanor</t>
  </si>
  <si>
    <t>Klamydiatest</t>
  </si>
  <si>
    <t>Antal genomförda vårdval i 1177 Vårdguidens e-tjänster</t>
  </si>
  <si>
    <t>Bokade vårdaktör</t>
  </si>
  <si>
    <t>Ombokade vårdaktör</t>
  </si>
  <si>
    <t>Avbokade vårdaktör</t>
  </si>
  <si>
    <t>Bokningar totalt</t>
  </si>
  <si>
    <t>Webbtidbok Mammografin</t>
  </si>
  <si>
    <t>Antal invånare</t>
  </si>
  <si>
    <t>Antal invånare med inloggning</t>
  </si>
  <si>
    <t>Antal invånare med inloggning i %</t>
  </si>
  <si>
    <t>Antal vårdgivare med behörighet</t>
  </si>
  <si>
    <t>Antal anslutna mottagningar</t>
  </si>
  <si>
    <t>Invånare</t>
  </si>
  <si>
    <t>Vårdgivare</t>
  </si>
  <si>
    <t>Inloggning med e-legitimation</t>
  </si>
  <si>
    <t>Egenbokning invånare</t>
  </si>
  <si>
    <t>Egenombokning invånare</t>
  </si>
  <si>
    <t>Egenavbokning invånare</t>
  </si>
  <si>
    <t>Bokningar</t>
  </si>
  <si>
    <t>Ombokningar</t>
  </si>
  <si>
    <t>Avbokningar</t>
  </si>
  <si>
    <t>Inloggning med e-legitimation i %</t>
  </si>
  <si>
    <t>Ärenden i snitt per månad</t>
  </si>
  <si>
    <t>Ärenden totalt per år</t>
  </si>
  <si>
    <t xml:space="preserve">Inloggningar i Halland </t>
  </si>
  <si>
    <t>Bokningsärenden invånare</t>
  </si>
  <si>
    <t>Bokningsärenden personal</t>
  </si>
  <si>
    <t>Bokningsärenden totalt</t>
  </si>
  <si>
    <t>Bokningar webb</t>
  </si>
  <si>
    <t>Antal inloggningar</t>
  </si>
  <si>
    <t>Antal bokningar och av och ombokningar</t>
  </si>
  <si>
    <t>Förnya hjälpmedel</t>
  </si>
  <si>
    <t>Bokade tider via 1177</t>
  </si>
  <si>
    <t>Bokade tider via VAS</t>
  </si>
  <si>
    <t>Antal bokade tider via 1177 i %</t>
  </si>
  <si>
    <t>Ombokade tider via 1177</t>
  </si>
  <si>
    <t>Totalt antal bokade tider</t>
  </si>
  <si>
    <t>Avbokade tider via 1177</t>
  </si>
  <si>
    <t>Avbokade tider via VAS</t>
  </si>
  <si>
    <t>Antal avbokade tider via 1177 i %</t>
  </si>
  <si>
    <t>Ombokade tider via VAS</t>
  </si>
  <si>
    <t>Antal ombokade tider via 1177 i %</t>
  </si>
  <si>
    <t>Totalt antal avbokade tider</t>
  </si>
  <si>
    <t>Totalt antal ombokade tider</t>
  </si>
  <si>
    <t>Inkomna ärenden till Journalservice</t>
  </si>
  <si>
    <t>Antal förstgångsinloggningar i Journalen via nätet</t>
  </si>
  <si>
    <t xml:space="preserve">Antal inloggningar Journalen via nätet av invånare i Halland </t>
  </si>
  <si>
    <t>Journalen</t>
  </si>
  <si>
    <t>Antal ärenden till 1177 Vårdguidens e-tjänster,  Basutbud</t>
  </si>
  <si>
    <t>Beställa tid</t>
  </si>
  <si>
    <t>Invånare i Halland</t>
  </si>
  <si>
    <t>Bokningsärenden via webbtidbok via 1177</t>
  </si>
  <si>
    <t>Bokningsärenden via Webbtidbokning - VAS</t>
  </si>
  <si>
    <t>Bokningsärenden via Webbtidbokning - Blodcentral, Prosang</t>
  </si>
  <si>
    <t>Bokningsärenden via Webbtidbokning  - Mammografi, Sectra</t>
  </si>
  <si>
    <t>Bokningsärenden via Webbtidbokning  - Cellprov, RHKS</t>
  </si>
  <si>
    <t>Bokningsärenden via Webbtidbokning - fristående tidbok</t>
  </si>
  <si>
    <t>Totalt bokningsärenden via Webbtidbokning - integrerad och fristående tidbok</t>
  </si>
  <si>
    <t>Totalt genomförda vårdval (-systemval)</t>
  </si>
  <si>
    <t>Bokningsärenden via Webbtidbokning - Bukaorta, Analytix</t>
  </si>
  <si>
    <t>31/3
2017</t>
  </si>
  <si>
    <t>31/3
2018</t>
  </si>
  <si>
    <t>Förändring 2017 - 2018</t>
  </si>
  <si>
    <t>Förändring 2017 - 2018 i %</t>
  </si>
  <si>
    <t>Antal bokningar i VAS och webbtidbok 20180101-20180331</t>
  </si>
  <si>
    <t>Period 20180101-20180331</t>
  </si>
  <si>
    <t>1/1-31/3 2017</t>
  </si>
  <si>
    <t>1/1-31/3 2018</t>
  </si>
  <si>
    <t>Förändring                   1/1-31/3 2017-2018</t>
  </si>
  <si>
    <t xml:space="preserve">Övriga ärenden </t>
  </si>
  <si>
    <t>Förändring                   1/1-31/3 2017-2018 i %</t>
  </si>
  <si>
    <t>Närsjukvården</t>
  </si>
  <si>
    <t>Hallands sjukhus</t>
  </si>
  <si>
    <t>Total</t>
  </si>
  <si>
    <t>Totalt av/omb och bokningar via 1177.se 19%, mål 40%</t>
  </si>
  <si>
    <t>Webbtidbok Blodcentralen</t>
  </si>
  <si>
    <t>Webbtidbok Bukaorta</t>
  </si>
  <si>
    <t>Webbtidbok Gynekologisk Cellprovtagning</t>
  </si>
  <si>
    <t xml:space="preserve">BB/Förlossning </t>
  </si>
  <si>
    <t>Omvänt ärendeflöde</t>
  </si>
  <si>
    <t>Antalet vårdval med e-tjänst</t>
  </si>
  <si>
    <t>Digitalt</t>
  </si>
  <si>
    <t>Blankett</t>
  </si>
  <si>
    <t>System</t>
  </si>
  <si>
    <t>Antal digitalt i %</t>
  </si>
  <si>
    <t>Vårdval</t>
  </si>
  <si>
    <t>Digitalt inkomna i %</t>
  </si>
  <si>
    <t>1/1-31-3 2081</t>
  </si>
  <si>
    <t>Antal vårdval per vårdcentral under kvartal 1</t>
  </si>
  <si>
    <t>2017 jan - mar</t>
  </si>
  <si>
    <t>2018 jan - mar</t>
  </si>
  <si>
    <t>Vårdcentral</t>
  </si>
  <si>
    <t>Ve-kod</t>
  </si>
  <si>
    <t xml:space="preserve">Digitalt vårdval     </t>
  </si>
  <si>
    <t>Andel
digitala vårdval</t>
  </si>
  <si>
    <t>Totala antalet vårdval</t>
  </si>
  <si>
    <t>Digitalt vårdval</t>
  </si>
  <si>
    <t>Blanketter</t>
  </si>
  <si>
    <t>System-tilldelade</t>
  </si>
  <si>
    <t>Jmf 2017</t>
  </si>
  <si>
    <t xml:space="preserve">Vårdcentralen Västra Vall                                                                                                         </t>
  </si>
  <si>
    <t xml:space="preserve">Vårdcentralen Håsten                                                                                                                                  </t>
  </si>
  <si>
    <t xml:space="preserve">Vårdcentralen Veddige                                                                                                                                 </t>
  </si>
  <si>
    <t xml:space="preserve">Vårdcentralen Tvååker                                                                                                                                 </t>
  </si>
  <si>
    <t xml:space="preserve">Neptunuskliniken                                                                                               </t>
  </si>
  <si>
    <t xml:space="preserve">Läjeskliniken                                                                                                                                         </t>
  </si>
  <si>
    <t xml:space="preserve">Husläkarna Varmbadhuset                                                                                                           </t>
  </si>
  <si>
    <t xml:space="preserve">Vårdcentralen Centrum Laholm                                                                                                                                  </t>
  </si>
  <si>
    <t xml:space="preserve">HälsoRingen Knäred                                                                                                                                    </t>
  </si>
  <si>
    <t>Lagaholmskliniken</t>
  </si>
  <si>
    <t xml:space="preserve">Familjeläkarna vid Torget                                                                                                            </t>
  </si>
  <si>
    <t>Laholmshälsan</t>
  </si>
  <si>
    <t xml:space="preserve">HälsoRingen Glänninge                                                                                                                                 </t>
  </si>
  <si>
    <t>Strandängshälsan</t>
  </si>
  <si>
    <t xml:space="preserve">Vårdcentralen Hyltebruk                                                                                                                               </t>
  </si>
  <si>
    <t xml:space="preserve">Vårdcentralen Torup                                                                                                                                   </t>
  </si>
  <si>
    <t xml:space="preserve">Vårdcentralen Falkenberg                                                                                                                              </t>
  </si>
  <si>
    <t xml:space="preserve">Vårdcentralen Vessigebro                                                                                                                              </t>
  </si>
  <si>
    <t xml:space="preserve">Vårdcentralen Ullared                                                                                                                                 </t>
  </si>
  <si>
    <t xml:space="preserve">Capio Familjeläkarna Söderbro                                                                                           </t>
  </si>
  <si>
    <t xml:space="preserve">Laurentiuskliniken                                                                                                                                    </t>
  </si>
  <si>
    <t xml:space="preserve">Vårdcentralen Slöinge                                                                                                                                 </t>
  </si>
  <si>
    <t xml:space="preserve">Capio Familjeläkarna Skrea                                                                                                                                  </t>
  </si>
  <si>
    <t>Husläkarna Skrea (öppnade juni 2017)</t>
  </si>
  <si>
    <t xml:space="preserve">Vårdcentralen Onsala                                                                                                                       </t>
  </si>
  <si>
    <t xml:space="preserve">Vårdcentralen Särö                                                                                                                         </t>
  </si>
  <si>
    <t xml:space="preserve">Vårdcentralen Kungsbacka                                                                                                                              </t>
  </si>
  <si>
    <t xml:space="preserve">Vårdcentralen Fjärås                                                                                                                                  </t>
  </si>
  <si>
    <t xml:space="preserve">Vårdcentralen Åsa                                                                                                                                     </t>
  </si>
  <si>
    <t xml:space="preserve">Husläkarna Kungsbacka                                                                                                                                 </t>
  </si>
  <si>
    <t xml:space="preserve">Husläkarna Vallda                                                                                                                                     </t>
  </si>
  <si>
    <t xml:space="preserve">Säröledens Familjeläkare                                                                                                                              </t>
  </si>
  <si>
    <t xml:space="preserve">Stenblommans Vårdcentral                                                                                                                              </t>
  </si>
  <si>
    <t>Vårdcentralen Kolla</t>
  </si>
  <si>
    <t xml:space="preserve">Vårdcentralen Hertig Knut                                                                                                                             </t>
  </si>
  <si>
    <t xml:space="preserve">Vårdcentralen Vallås                                                                                                                       </t>
  </si>
  <si>
    <t>Amadeuskliniken Söndrum</t>
  </si>
  <si>
    <t xml:space="preserve">Vårdcentralen Bäckagård                                                                                                                               </t>
  </si>
  <si>
    <t xml:space="preserve">Vårdcentralen Nyhem                                                                                                                                   </t>
  </si>
  <si>
    <t xml:space="preserve">Vårdcentralen Oskarström                                                                                                                   </t>
  </si>
  <si>
    <t xml:space="preserve">Vårdcentralen Getinge                                                                                                                                 </t>
  </si>
  <si>
    <t xml:space="preserve">Viktoriakliniken Kungsgatan                                                                                                                           </t>
  </si>
  <si>
    <t xml:space="preserve">Vårdcentralen Andersberg                                                                                                                              </t>
  </si>
  <si>
    <t xml:space="preserve">Amadeuskliniken Fyllinge                                                                                                                       </t>
  </si>
  <si>
    <t>Kattegattkliniken</t>
  </si>
  <si>
    <t xml:space="preserve">Söndrumskliniken                                                                                                                                      </t>
  </si>
  <si>
    <t xml:space="preserve">Läkargruppen Tre hjärtan                                                                                                                              </t>
  </si>
  <si>
    <t xml:space="preserve">Tudorkliniken                                                                                                               </t>
  </si>
  <si>
    <t xml:space="preserve">Capio Citykliniken Halmstad                                                                                                                           </t>
  </si>
  <si>
    <t xml:space="preserve">Totalt (endast hallänningar): </t>
  </si>
  <si>
    <t>Inkl utomläns boende</t>
  </si>
  <si>
    <t>Fördelning ärenden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</si>
</sst>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r_-;\-* #,##0.00\ _k_r_-;_-* &quot;-&quot;??\ _k_r_-;_-@_-"/>
    <numFmt numFmtId="164" formatCode="0.0%"/>
    <numFmt numFmtId="165" formatCode="_-* #,##0\ _k_r_-;\-* #,##0\ _k_r_-;_-* &quot;-&quot;??\ _k_r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0"/>
      <name val="Arial"/>
    </font>
    <font>
      <sz val="11"/>
      <color rgb="FF333333"/>
      <name val="Arial"/>
      <family val="2"/>
    </font>
    <font>
      <sz val="11"/>
      <color theme="1"/>
      <name val="Arial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5" fillId="0" borderId="0"/>
    <xf numFmtId="0" fontId="18" fillId="0" borderId="0"/>
    <xf numFmtId="0" fontId="1" fillId="0" borderId="0"/>
    <xf numFmtId="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1">
    <xf numFmtId="0" fontId="0" fillId="0" borderId="0" xfId="0"/>
    <xf numFmtId="0" fontId="3" fillId="0" borderId="2" xfId="2" applyFont="1" applyBorder="1"/>
    <xf numFmtId="0" fontId="3" fillId="0" borderId="0" xfId="2" applyFont="1" applyBorder="1" applyAlignment="1">
      <alignment horizontal="left" vertical="center"/>
    </xf>
    <xf numFmtId="0" fontId="3" fillId="0" borderId="0" xfId="2" applyFont="1" applyBorder="1" applyAlignment="1">
      <alignment horizontal="center" vertical="center"/>
    </xf>
    <xf numFmtId="0" fontId="7" fillId="5" borderId="2" xfId="2" applyFont="1" applyFill="1" applyBorder="1"/>
    <xf numFmtId="0" fontId="8" fillId="0" borderId="0" xfId="0" applyFont="1"/>
    <xf numFmtId="0" fontId="3" fillId="3" borderId="2" xfId="2" applyFont="1" applyFill="1" applyBorder="1" applyAlignment="1">
      <alignment horizontal="right"/>
    </xf>
    <xf numFmtId="0" fontId="3" fillId="5" borderId="2" xfId="2" applyFont="1" applyFill="1" applyBorder="1" applyAlignment="1">
      <alignment horizontal="right"/>
    </xf>
    <xf numFmtId="9" fontId="3" fillId="3" borderId="2" xfId="2" applyNumberFormat="1" applyFont="1" applyFill="1" applyBorder="1" applyAlignment="1">
      <alignment horizontal="right"/>
    </xf>
    <xf numFmtId="1" fontId="3" fillId="5" borderId="2" xfId="4" applyNumberFormat="1" applyFont="1" applyFill="1" applyBorder="1" applyAlignment="1">
      <alignment horizontal="right"/>
    </xf>
    <xf numFmtId="9" fontId="3" fillId="5" borderId="2" xfId="4" applyNumberFormat="1" applyFont="1" applyFill="1" applyBorder="1" applyAlignment="1">
      <alignment horizontal="right"/>
    </xf>
    <xf numFmtId="0" fontId="0" fillId="0" borderId="0" xfId="0"/>
    <xf numFmtId="0" fontId="6" fillId="0" borderId="2" xfId="2" applyFont="1" applyBorder="1" applyAlignment="1">
      <alignment horizontal="left" vertical="center"/>
    </xf>
    <xf numFmtId="0" fontId="3" fillId="0" borderId="2" xfId="2" applyFont="1" applyFill="1" applyBorder="1" applyAlignment="1">
      <alignment horizontal="right"/>
    </xf>
    <xf numFmtId="0" fontId="9" fillId="0" borderId="2" xfId="0" applyFont="1" applyFill="1" applyBorder="1" applyAlignment="1">
      <alignment vertical="center"/>
    </xf>
    <xf numFmtId="0" fontId="0" fillId="0" borderId="0" xfId="0" applyFill="1"/>
    <xf numFmtId="0" fontId="2" fillId="0" borderId="2" xfId="0" applyFont="1" applyBorder="1"/>
    <xf numFmtId="0" fontId="6" fillId="0" borderId="2" xfId="2" applyFont="1" applyBorder="1" applyAlignment="1">
      <alignment horizontal="center" vertical="center" wrapText="1"/>
    </xf>
    <xf numFmtId="16" fontId="6" fillId="0" borderId="2" xfId="2" applyNumberFormat="1" applyFont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10" fillId="0" borderId="2" xfId="2" applyFont="1" applyBorder="1"/>
    <xf numFmtId="0" fontId="10" fillId="0" borderId="2" xfId="3" applyFont="1" applyBorder="1"/>
    <xf numFmtId="0" fontId="6" fillId="0" borderId="2" xfId="3" applyFont="1" applyBorder="1"/>
    <xf numFmtId="9" fontId="10" fillId="0" borderId="2" xfId="1" applyFont="1" applyBorder="1" applyAlignment="1">
      <alignment horizontal="right"/>
    </xf>
    <xf numFmtId="0" fontId="10" fillId="0" borderId="2" xfId="3" applyFont="1" applyFill="1" applyBorder="1"/>
    <xf numFmtId="0" fontId="10" fillId="3" borderId="2" xfId="2" applyFont="1" applyFill="1" applyBorder="1"/>
    <xf numFmtId="0" fontId="10" fillId="7" borderId="2" xfId="3" applyFont="1" applyFill="1" applyBorder="1" applyAlignment="1">
      <alignment wrapText="1"/>
    </xf>
    <xf numFmtId="0" fontId="10" fillId="7" borderId="2" xfId="3" applyFont="1" applyFill="1" applyBorder="1"/>
    <xf numFmtId="9" fontId="10" fillId="7" borderId="2" xfId="1" applyFont="1" applyFill="1" applyBorder="1" applyAlignment="1">
      <alignment horizontal="right"/>
    </xf>
    <xf numFmtId="0" fontId="10" fillId="0" borderId="2" xfId="2" applyFont="1" applyFill="1" applyBorder="1"/>
    <xf numFmtId="9" fontId="10" fillId="0" borderId="2" xfId="1" applyFont="1" applyFill="1" applyBorder="1" applyAlignment="1">
      <alignment horizontal="right"/>
    </xf>
    <xf numFmtId="0" fontId="10" fillId="0" borderId="5" xfId="3" applyFont="1" applyFill="1" applyBorder="1" applyAlignment="1">
      <alignment wrapText="1"/>
    </xf>
    <xf numFmtId="0" fontId="11" fillId="0" borderId="5" xfId="0" applyFont="1" applyBorder="1"/>
    <xf numFmtId="0" fontId="12" fillId="3" borderId="5" xfId="0" applyFont="1" applyFill="1" applyBorder="1"/>
    <xf numFmtId="0" fontId="11" fillId="0" borderId="7" xfId="0" applyFont="1" applyBorder="1"/>
    <xf numFmtId="0" fontId="10" fillId="2" borderId="2" xfId="2" applyFont="1" applyFill="1" applyBorder="1" applyAlignment="1">
      <alignment horizontal="right"/>
    </xf>
    <xf numFmtId="0" fontId="10" fillId="2" borderId="2" xfId="2" applyFont="1" applyFill="1" applyBorder="1"/>
    <xf numFmtId="0" fontId="6" fillId="5" borderId="2" xfId="2" applyFont="1" applyFill="1" applyBorder="1"/>
    <xf numFmtId="0" fontId="10" fillId="5" borderId="2" xfId="2" applyFont="1" applyFill="1" applyBorder="1" applyAlignment="1">
      <alignment horizontal="right"/>
    </xf>
    <xf numFmtId="0" fontId="10" fillId="5" borderId="2" xfId="3" applyFont="1" applyFill="1" applyBorder="1"/>
    <xf numFmtId="0" fontId="10" fillId="5" borderId="2" xfId="2" applyFont="1" applyFill="1" applyBorder="1"/>
    <xf numFmtId="9" fontId="10" fillId="5" borderId="2" xfId="1" applyFont="1" applyFill="1" applyBorder="1" applyAlignment="1">
      <alignment horizontal="right"/>
    </xf>
    <xf numFmtId="0" fontId="10" fillId="4" borderId="2" xfId="3" applyFont="1" applyFill="1" applyBorder="1" applyAlignment="1">
      <alignment wrapText="1"/>
    </xf>
    <xf numFmtId="0" fontId="10" fillId="4" borderId="2" xfId="3" applyFont="1" applyFill="1" applyBorder="1"/>
    <xf numFmtId="0" fontId="10" fillId="4" borderId="2" xfId="2" applyFont="1" applyFill="1" applyBorder="1"/>
    <xf numFmtId="9" fontId="10" fillId="4" borderId="2" xfId="1" applyFont="1" applyFill="1" applyBorder="1" applyAlignment="1">
      <alignment horizontal="right"/>
    </xf>
    <xf numFmtId="0" fontId="10" fillId="7" borderId="2" xfId="2" applyFont="1" applyFill="1" applyBorder="1"/>
    <xf numFmtId="0" fontId="10" fillId="10" borderId="2" xfId="3" applyFont="1" applyFill="1" applyBorder="1"/>
    <xf numFmtId="0" fontId="10" fillId="10" borderId="2" xfId="2" applyFont="1" applyFill="1" applyBorder="1"/>
    <xf numFmtId="9" fontId="10" fillId="10" borderId="2" xfId="1" applyFont="1" applyFill="1" applyBorder="1" applyAlignment="1">
      <alignment horizontal="right"/>
    </xf>
    <xf numFmtId="0" fontId="10" fillId="0" borderId="1" xfId="3" applyFont="1" applyFill="1" applyBorder="1"/>
    <xf numFmtId="0" fontId="10" fillId="0" borderId="1" xfId="2" applyFont="1" applyFill="1" applyBorder="1"/>
    <xf numFmtId="9" fontId="10" fillId="0" borderId="1" xfId="1" applyFont="1" applyFill="1" applyBorder="1" applyAlignment="1">
      <alignment horizontal="right"/>
    </xf>
    <xf numFmtId="0" fontId="6" fillId="4" borderId="2" xfId="3" applyFont="1" applyFill="1" applyBorder="1" applyAlignment="1">
      <alignment wrapText="1"/>
    </xf>
    <xf numFmtId="0" fontId="12" fillId="0" borderId="0" xfId="0" applyFont="1"/>
    <xf numFmtId="0" fontId="10" fillId="0" borderId="2" xfId="2" applyFont="1" applyBorder="1" applyAlignment="1">
      <alignment horizontal="left" vertical="center"/>
    </xf>
    <xf numFmtId="0" fontId="12" fillId="4" borderId="2" xfId="0" applyFont="1" applyFill="1" applyBorder="1"/>
    <xf numFmtId="0" fontId="6" fillId="5" borderId="4" xfId="2" applyFont="1" applyFill="1" applyBorder="1"/>
    <xf numFmtId="0" fontId="10" fillId="5" borderId="4" xfId="2" applyFont="1" applyFill="1" applyBorder="1"/>
    <xf numFmtId="0" fontId="10" fillId="4" borderId="4" xfId="2" applyFont="1" applyFill="1" applyBorder="1"/>
    <xf numFmtId="0" fontId="10" fillId="5" borderId="4" xfId="2" applyFont="1" applyFill="1" applyBorder="1" applyAlignment="1">
      <alignment horizontal="right"/>
    </xf>
    <xf numFmtId="9" fontId="10" fillId="5" borderId="4" xfId="2" applyNumberFormat="1" applyFont="1" applyFill="1" applyBorder="1" applyAlignment="1">
      <alignment horizontal="right"/>
    </xf>
    <xf numFmtId="9" fontId="10" fillId="5" borderId="2" xfId="2" applyNumberFormat="1" applyFont="1" applyFill="1" applyBorder="1" applyAlignment="1">
      <alignment horizontal="right"/>
    </xf>
    <xf numFmtId="0" fontId="6" fillId="4" borderId="2" xfId="2" applyFont="1" applyFill="1" applyBorder="1"/>
    <xf numFmtId="0" fontId="6" fillId="5" borderId="2" xfId="2" applyFont="1" applyFill="1" applyBorder="1" applyAlignment="1">
      <alignment horizontal="right"/>
    </xf>
    <xf numFmtId="9" fontId="6" fillId="5" borderId="2" xfId="2" applyNumberFormat="1" applyFont="1" applyFill="1" applyBorder="1" applyAlignment="1">
      <alignment horizontal="right"/>
    </xf>
    <xf numFmtId="0" fontId="10" fillId="3" borderId="2" xfId="2" applyFont="1" applyFill="1" applyBorder="1" applyAlignment="1">
      <alignment horizontal="right"/>
    </xf>
    <xf numFmtId="9" fontId="10" fillId="3" borderId="2" xfId="2" applyNumberFormat="1" applyFont="1" applyFill="1" applyBorder="1" applyAlignment="1">
      <alignment horizontal="right"/>
    </xf>
    <xf numFmtId="0" fontId="6" fillId="6" borderId="2" xfId="2" applyFont="1" applyFill="1" applyBorder="1"/>
    <xf numFmtId="0" fontId="10" fillId="4" borderId="2" xfId="2" applyFont="1" applyFill="1" applyBorder="1" applyAlignment="1">
      <alignment horizontal="right"/>
    </xf>
    <xf numFmtId="0" fontId="10" fillId="6" borderId="2" xfId="2" applyFont="1" applyFill="1" applyBorder="1"/>
    <xf numFmtId="0" fontId="6" fillId="4" borderId="2" xfId="2" applyFont="1" applyFill="1" applyBorder="1" applyAlignment="1">
      <alignment horizontal="right"/>
    </xf>
    <xf numFmtId="0" fontId="10" fillId="0" borderId="2" xfId="2" applyFont="1" applyFill="1" applyBorder="1" applyAlignment="1">
      <alignment horizontal="right"/>
    </xf>
    <xf numFmtId="0" fontId="10" fillId="0" borderId="0" xfId="2" applyFont="1" applyBorder="1" applyAlignment="1">
      <alignment horizontal="center" vertical="center"/>
    </xf>
    <xf numFmtId="9" fontId="10" fillId="0" borderId="2" xfId="2" applyNumberFormat="1" applyFont="1" applyFill="1" applyBorder="1" applyAlignment="1">
      <alignment horizontal="right"/>
    </xf>
    <xf numFmtId="0" fontId="12" fillId="8" borderId="2" xfId="0" applyFont="1" applyFill="1" applyBorder="1"/>
    <xf numFmtId="0" fontId="12" fillId="9" borderId="2" xfId="0" applyFont="1" applyFill="1" applyBorder="1"/>
    <xf numFmtId="0" fontId="10" fillId="8" borderId="2" xfId="2" applyFont="1" applyFill="1" applyBorder="1" applyAlignment="1">
      <alignment horizontal="right" vertical="center"/>
    </xf>
    <xf numFmtId="0" fontId="2" fillId="8" borderId="2" xfId="0" applyFont="1" applyFill="1" applyBorder="1"/>
    <xf numFmtId="0" fontId="2" fillId="4" borderId="2" xfId="0" applyFont="1" applyFill="1" applyBorder="1"/>
    <xf numFmtId="0" fontId="2" fillId="9" borderId="2" xfId="0" applyFont="1" applyFill="1" applyBorder="1"/>
    <xf numFmtId="164" fontId="10" fillId="3" borderId="2" xfId="4" applyNumberFormat="1" applyFont="1" applyFill="1" applyBorder="1" applyAlignment="1">
      <alignment horizontal="right"/>
    </xf>
    <xf numFmtId="9" fontId="10" fillId="3" borderId="2" xfId="4" applyNumberFormat="1" applyFont="1" applyFill="1" applyBorder="1" applyAlignment="1">
      <alignment horizontal="right"/>
    </xf>
    <xf numFmtId="0" fontId="6" fillId="0" borderId="2" xfId="2" applyFont="1" applyBorder="1"/>
    <xf numFmtId="1" fontId="10" fillId="5" borderId="2" xfId="4" applyNumberFormat="1" applyFont="1" applyFill="1" applyBorder="1" applyAlignment="1">
      <alignment horizontal="right"/>
    </xf>
    <xf numFmtId="9" fontId="10" fillId="5" borderId="2" xfId="4" applyNumberFormat="1" applyFont="1" applyFill="1" applyBorder="1" applyAlignment="1">
      <alignment horizontal="right"/>
    </xf>
    <xf numFmtId="0" fontId="10" fillId="0" borderId="0" xfId="2" applyFont="1" applyFill="1" applyBorder="1"/>
    <xf numFmtId="0" fontId="10" fillId="5" borderId="2" xfId="2" applyFont="1" applyFill="1" applyBorder="1" applyAlignment="1">
      <alignment horizontal="left" vertical="center"/>
    </xf>
    <xf numFmtId="0" fontId="10" fillId="0" borderId="0" xfId="2" applyFont="1" applyFill="1" applyBorder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0" fontId="6" fillId="0" borderId="3" xfId="2" applyFont="1" applyBorder="1" applyAlignment="1">
      <alignment horizontal="left"/>
    </xf>
    <xf numFmtId="0" fontId="6" fillId="0" borderId="3" xfId="2" applyFont="1" applyBorder="1" applyAlignment="1">
      <alignment horizontal="center" wrapText="1"/>
    </xf>
    <xf numFmtId="164" fontId="12" fillId="8" borderId="2" xfId="0" applyNumberFormat="1" applyFont="1" applyFill="1" applyBorder="1"/>
    <xf numFmtId="164" fontId="12" fillId="4" borderId="2" xfId="0" applyNumberFormat="1" applyFont="1" applyFill="1" applyBorder="1"/>
    <xf numFmtId="164" fontId="12" fillId="9" borderId="2" xfId="0" applyNumberFormat="1" applyFont="1" applyFill="1" applyBorder="1"/>
    <xf numFmtId="164" fontId="2" fillId="8" borderId="2" xfId="0" applyNumberFormat="1" applyFont="1" applyFill="1" applyBorder="1"/>
    <xf numFmtId="164" fontId="2" fillId="4" borderId="2" xfId="0" applyNumberFormat="1" applyFont="1" applyFill="1" applyBorder="1"/>
    <xf numFmtId="164" fontId="2" fillId="9" borderId="2" xfId="0" applyNumberFormat="1" applyFont="1" applyFill="1" applyBorder="1"/>
    <xf numFmtId="0" fontId="6" fillId="0" borderId="3" xfId="2" applyFont="1" applyFill="1" applyBorder="1" applyAlignment="1">
      <alignment horizontal="center" wrapText="1"/>
    </xf>
    <xf numFmtId="0" fontId="10" fillId="5" borderId="8" xfId="2" applyFont="1" applyFill="1" applyBorder="1" applyAlignment="1">
      <alignment horizontal="right"/>
    </xf>
    <xf numFmtId="1" fontId="10" fillId="5" borderId="8" xfId="4" applyNumberFormat="1" applyFont="1" applyFill="1" applyBorder="1" applyAlignment="1">
      <alignment horizontal="right"/>
    </xf>
    <xf numFmtId="9" fontId="10" fillId="3" borderId="6" xfId="2" applyNumberFormat="1" applyFont="1" applyFill="1" applyBorder="1" applyAlignment="1">
      <alignment horizontal="right"/>
    </xf>
    <xf numFmtId="9" fontId="10" fillId="0" borderId="9" xfId="2" applyNumberFormat="1" applyFont="1" applyFill="1" applyBorder="1" applyAlignment="1">
      <alignment horizontal="right"/>
    </xf>
    <xf numFmtId="9" fontId="10" fillId="0" borderId="9" xfId="4" applyNumberFormat="1" applyFont="1" applyFill="1" applyBorder="1" applyAlignment="1">
      <alignment horizontal="right"/>
    </xf>
    <xf numFmtId="0" fontId="6" fillId="0" borderId="7" xfId="2" applyFont="1" applyBorder="1" applyAlignment="1">
      <alignment horizontal="center" vertical="center" wrapText="1"/>
    </xf>
    <xf numFmtId="16" fontId="6" fillId="0" borderId="7" xfId="2" applyNumberFormat="1" applyFont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0" fontId="10" fillId="5" borderId="2" xfId="2" applyNumberFormat="1" applyFont="1" applyFill="1" applyBorder="1" applyAlignment="1">
      <alignment horizontal="right"/>
    </xf>
    <xf numFmtId="0" fontId="0" fillId="0" borderId="0" xfId="0" applyBorder="1"/>
    <xf numFmtId="0" fontId="10" fillId="6" borderId="2" xfId="3" applyFont="1" applyFill="1" applyBorder="1" applyAlignment="1">
      <alignment wrapText="1"/>
    </xf>
    <xf numFmtId="0" fontId="12" fillId="6" borderId="2" xfId="0" applyFont="1" applyFill="1" applyBorder="1"/>
    <xf numFmtId="9" fontId="10" fillId="6" borderId="2" xfId="1" applyFont="1" applyFill="1" applyBorder="1" applyAlignment="1">
      <alignment horizontal="right"/>
    </xf>
    <xf numFmtId="9" fontId="10" fillId="2" borderId="2" xfId="1" applyNumberFormat="1" applyFont="1" applyFill="1" applyBorder="1" applyAlignment="1">
      <alignment horizontal="right"/>
    </xf>
    <xf numFmtId="0" fontId="6" fillId="4" borderId="2" xfId="3" applyFont="1" applyFill="1" applyBorder="1"/>
    <xf numFmtId="0" fontId="12" fillId="2" borderId="2" xfId="1" applyNumberFormat="1" applyFont="1" applyFill="1" applyBorder="1" applyAlignment="1">
      <alignment horizontal="right" vertical="center"/>
    </xf>
    <xf numFmtId="0" fontId="12" fillId="2" borderId="2" xfId="0" applyNumberFormat="1" applyFont="1" applyFill="1" applyBorder="1" applyAlignment="1">
      <alignment horizontal="right" vertical="center"/>
    </xf>
    <xf numFmtId="0" fontId="10" fillId="0" borderId="5" xfId="2" applyFont="1" applyBorder="1"/>
    <xf numFmtId="9" fontId="10" fillId="0" borderId="10" xfId="1" applyFont="1" applyBorder="1" applyAlignment="1">
      <alignment horizontal="right"/>
    </xf>
    <xf numFmtId="0" fontId="10" fillId="0" borderId="7" xfId="2" applyFont="1" applyBorder="1"/>
    <xf numFmtId="9" fontId="10" fillId="0" borderId="11" xfId="1" applyFont="1" applyBorder="1" applyAlignment="1">
      <alignment horizontal="right"/>
    </xf>
    <xf numFmtId="0" fontId="3" fillId="5" borderId="2" xfId="2" applyFont="1" applyFill="1" applyBorder="1"/>
    <xf numFmtId="0" fontId="3" fillId="5" borderId="2" xfId="2" applyFont="1" applyFill="1" applyBorder="1" applyAlignment="1">
      <alignment horizontal="right"/>
    </xf>
    <xf numFmtId="0" fontId="3" fillId="5" borderId="2" xfId="2" applyFont="1" applyFill="1" applyBorder="1" applyAlignment="1">
      <alignment horizontal="right"/>
    </xf>
    <xf numFmtId="0" fontId="3" fillId="5" borderId="2" xfId="2" applyFont="1" applyFill="1" applyBorder="1" applyAlignment="1">
      <alignment horizontal="right"/>
    </xf>
    <xf numFmtId="0" fontId="3" fillId="5" borderId="2" xfId="2" applyFont="1" applyFill="1" applyBorder="1" applyAlignment="1">
      <alignment horizontal="right"/>
    </xf>
    <xf numFmtId="0" fontId="0" fillId="0" borderId="0" xfId="0"/>
    <xf numFmtId="0" fontId="0" fillId="0" borderId="0" xfId="0"/>
    <xf numFmtId="0" fontId="16" fillId="0" borderId="0" xfId="0" applyFont="1" applyBorder="1" applyAlignment="1">
      <alignment horizontal="left" vertical="center" wrapText="1" indent="1"/>
    </xf>
    <xf numFmtId="0" fontId="0" fillId="0" borderId="0" xfId="0" applyFill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6" fillId="0" borderId="2" xfId="3" applyFont="1" applyBorder="1" applyAlignment="1">
      <alignment horizontal="right" wrapText="1"/>
    </xf>
    <xf numFmtId="0" fontId="6" fillId="0" borderId="2" xfId="3" applyFont="1" applyFill="1" applyBorder="1" applyAlignment="1">
      <alignment wrapText="1"/>
    </xf>
    <xf numFmtId="0" fontId="6" fillId="4" borderId="2" xfId="3" applyFont="1" applyFill="1" applyBorder="1" applyAlignment="1">
      <alignment horizontal="right" wrapText="1"/>
    </xf>
    <xf numFmtId="17" fontId="6" fillId="5" borderId="2" xfId="3" applyNumberFormat="1" applyFont="1" applyFill="1" applyBorder="1" applyAlignment="1">
      <alignment horizontal="left"/>
    </xf>
    <xf numFmtId="0" fontId="6" fillId="5" borderId="2" xfId="3" applyFont="1" applyFill="1" applyBorder="1" applyAlignment="1">
      <alignment horizontal="right"/>
    </xf>
    <xf numFmtId="0" fontId="6" fillId="5" borderId="2" xfId="3" applyFont="1" applyFill="1" applyBorder="1"/>
    <xf numFmtId="0" fontId="10" fillId="6" borderId="2" xfId="2" applyFont="1" applyFill="1" applyBorder="1" applyAlignment="1">
      <alignment horizontal="right" vertical="center"/>
    </xf>
    <xf numFmtId="0" fontId="17" fillId="6" borderId="0" xfId="0" applyFont="1" applyFill="1"/>
    <xf numFmtId="0" fontId="0" fillId="6" borderId="0" xfId="0" applyFill="1" applyBorder="1"/>
    <xf numFmtId="0" fontId="20" fillId="4" borderId="2" xfId="2" applyFont="1" applyFill="1" applyBorder="1" applyAlignment="1">
      <alignment horizontal="left"/>
    </xf>
    <xf numFmtId="0" fontId="21" fillId="4" borderId="2" xfId="2" applyFont="1" applyFill="1" applyBorder="1" applyAlignment="1">
      <alignment horizontal="left"/>
    </xf>
    <xf numFmtId="0" fontId="21" fillId="4" borderId="8" xfId="2" applyFont="1" applyFill="1" applyBorder="1" applyAlignment="1">
      <alignment horizontal="left"/>
    </xf>
    <xf numFmtId="0" fontId="19" fillId="4" borderId="8" xfId="6" applyFont="1" applyFill="1" applyBorder="1" applyAlignment="1">
      <alignment horizontal="left"/>
    </xf>
    <xf numFmtId="9" fontId="19" fillId="4" borderId="12" xfId="6" applyNumberFormat="1" applyFont="1" applyFill="1" applyBorder="1" applyAlignment="1">
      <alignment horizontal="left"/>
    </xf>
    <xf numFmtId="0" fontId="10" fillId="4" borderId="1" xfId="3" applyFont="1" applyFill="1" applyBorder="1"/>
    <xf numFmtId="9" fontId="6" fillId="4" borderId="2" xfId="1" applyFont="1" applyFill="1" applyBorder="1" applyAlignment="1">
      <alignment horizontal="right"/>
    </xf>
    <xf numFmtId="9" fontId="10" fillId="5" borderId="2" xfId="2" applyNumberFormat="1" applyFont="1" applyFill="1" applyBorder="1"/>
    <xf numFmtId="9" fontId="10" fillId="5" borderId="2" xfId="3" applyNumberFormat="1" applyFont="1" applyFill="1" applyBorder="1"/>
    <xf numFmtId="0" fontId="6" fillId="2" borderId="2" xfId="2" applyFont="1" applyFill="1" applyBorder="1"/>
    <xf numFmtId="0" fontId="0" fillId="0" borderId="13" xfId="0" applyBorder="1"/>
    <xf numFmtId="0" fontId="0" fillId="0" borderId="14" xfId="0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3" fillId="11" borderId="2" xfId="0" applyFont="1" applyFill="1" applyBorder="1" applyAlignment="1">
      <alignment horizontal="center" vertical="center"/>
    </xf>
    <xf numFmtId="0" fontId="24" fillId="3" borderId="18" xfId="0" applyFont="1" applyFill="1" applyBorder="1" applyAlignment="1">
      <alignment horizontal="left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11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9" fontId="25" fillId="0" borderId="2" xfId="1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9" fontId="25" fillId="11" borderId="2" xfId="1" applyFont="1" applyFill="1" applyBorder="1" applyAlignment="1">
      <alignment horizontal="center" vertical="center"/>
    </xf>
    <xf numFmtId="0" fontId="25" fillId="7" borderId="2" xfId="0" applyFont="1" applyFill="1" applyBorder="1" applyAlignment="1">
      <alignment horizontal="center" vertical="center"/>
    </xf>
    <xf numFmtId="9" fontId="25" fillId="4" borderId="2" xfId="1" applyFont="1" applyFill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9" fontId="0" fillId="0" borderId="0" xfId="1" applyFont="1" applyBorder="1"/>
    <xf numFmtId="0" fontId="25" fillId="3" borderId="19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0" fontId="3" fillId="3" borderId="21" xfId="2" applyFont="1" applyFill="1" applyBorder="1" applyAlignment="1">
      <alignment horizontal="left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0" borderId="22" xfId="2" applyFont="1" applyFill="1" applyBorder="1" applyAlignment="1">
      <alignment horizontal="left" vertical="center" wrapText="1"/>
    </xf>
    <xf numFmtId="0" fontId="3" fillId="0" borderId="23" xfId="2" applyFont="1" applyFill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/>
    </xf>
    <xf numFmtId="9" fontId="25" fillId="0" borderId="25" xfId="1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9" fontId="25" fillId="11" borderId="25" xfId="1" applyFont="1" applyFill="1" applyBorder="1" applyAlignment="1">
      <alignment horizontal="center" vertical="center"/>
    </xf>
    <xf numFmtId="0" fontId="25" fillId="7" borderId="25" xfId="0" applyFont="1" applyFill="1" applyBorder="1" applyAlignment="1">
      <alignment horizontal="center" vertical="center"/>
    </xf>
    <xf numFmtId="9" fontId="25" fillId="4" borderId="25" xfId="1" applyFont="1" applyFill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left" vertical="center"/>
    </xf>
    <xf numFmtId="0" fontId="26" fillId="0" borderId="3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9" fontId="26" fillId="0" borderId="28" xfId="0" applyNumberFormat="1" applyFont="1" applyBorder="1" applyAlignment="1">
      <alignment horizontal="center" vertical="center"/>
    </xf>
    <xf numFmtId="9" fontId="26" fillId="11" borderId="28" xfId="0" applyNumberFormat="1" applyFont="1" applyFill="1" applyBorder="1" applyAlignment="1">
      <alignment horizontal="center" vertical="center"/>
    </xf>
    <xf numFmtId="165" fontId="26" fillId="0" borderId="28" xfId="11" applyNumberFormat="1" applyFont="1" applyBorder="1" applyAlignment="1">
      <alignment horizontal="center" vertical="center"/>
    </xf>
    <xf numFmtId="9" fontId="26" fillId="4" borderId="28" xfId="1" applyFont="1" applyFill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0" fillId="0" borderId="4" xfId="0" applyBorder="1"/>
    <xf numFmtId="165" fontId="0" fillId="0" borderId="4" xfId="11" applyNumberFormat="1" applyFont="1" applyBorder="1"/>
    <xf numFmtId="165" fontId="27" fillId="0" borderId="4" xfId="11" applyNumberFormat="1" applyFont="1" applyBorder="1" applyAlignment="1">
      <alignment horizontal="center" vertical="center"/>
    </xf>
    <xf numFmtId="17" fontId="6" fillId="0" borderId="2" xfId="3" applyNumberFormat="1" applyFont="1" applyBorder="1" applyAlignment="1">
      <alignment horizontal="left" wrapText="1"/>
    </xf>
    <xf numFmtId="0" fontId="16" fillId="0" borderId="0" xfId="0" applyFont="1" applyBorder="1" applyAlignment="1">
      <alignment horizontal="left" vertical="center" wrapText="1" indent="1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3" fillId="11" borderId="21" xfId="0" applyFont="1" applyFill="1" applyBorder="1" applyAlignment="1">
      <alignment horizontal="center" vertical="center"/>
    </xf>
    <xf numFmtId="0" fontId="23" fillId="11" borderId="1" xfId="0" applyFont="1" applyFill="1" applyBorder="1" applyAlignment="1">
      <alignment horizontal="center" vertical="center"/>
    </xf>
    <xf numFmtId="0" fontId="23" fillId="11" borderId="12" xfId="0" applyFont="1" applyFill="1" applyBorder="1" applyAlignment="1">
      <alignment horizontal="center" vertical="center"/>
    </xf>
    <xf numFmtId="0" fontId="23" fillId="11" borderId="8" xfId="0" applyFont="1" applyFill="1" applyBorder="1" applyAlignment="1">
      <alignment horizontal="center" vertical="center"/>
    </xf>
    <xf numFmtId="0" fontId="23" fillId="11" borderId="32" xfId="0" applyFont="1" applyFill="1" applyBorder="1" applyAlignment="1">
      <alignment horizontal="center" vertical="center"/>
    </xf>
    <xf numFmtId="0" fontId="3" fillId="0" borderId="30" xfId="2" applyFont="1" applyFill="1" applyBorder="1" applyAlignment="1">
      <alignment horizontal="left" vertical="center" wrapText="1"/>
    </xf>
    <xf numFmtId="0" fontId="3" fillId="0" borderId="31" xfId="2" applyFont="1" applyFill="1" applyBorder="1" applyAlignment="1">
      <alignment horizontal="left" vertical="center" wrapText="1"/>
    </xf>
  </cellXfs>
  <cellStyles count="12">
    <cellStyle name="Normal" xfId="0" builtinId="0"/>
    <cellStyle name="Normal 2" xfId="2"/>
    <cellStyle name="Normal 2 2" xfId="5"/>
    <cellStyle name="Normal 3" xfId="3"/>
    <cellStyle name="Normal 4" xfId="7"/>
    <cellStyle name="Normal 5" xfId="6"/>
    <cellStyle name="Procent" xfId="1" builtinId="5"/>
    <cellStyle name="Procent 2" xfId="8"/>
    <cellStyle name="Procent 3" xfId="4"/>
    <cellStyle name="Procent 4" xfId="10"/>
    <cellStyle name="Tusental" xfId="11" builtinId="3"/>
    <cellStyle name="Tusent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6</xdr:row>
      <xdr:rowOff>190500</xdr:rowOff>
    </xdr:from>
    <xdr:to>
      <xdr:col>5</xdr:col>
      <xdr:colOff>619125</xdr:colOff>
      <xdr:row>10</xdr:row>
      <xdr:rowOff>104775</xdr:rowOff>
    </xdr:to>
    <xdr:sp macro="" textlink="">
      <xdr:nvSpPr>
        <xdr:cNvPr id="2" name="Rektangel 1"/>
        <xdr:cNvSpPr/>
      </xdr:nvSpPr>
      <xdr:spPr>
        <a:xfrm>
          <a:off x="4067175" y="2000250"/>
          <a:ext cx="4772025" cy="6953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0</xdr:rowOff>
    </xdr:from>
    <xdr:ext cx="600075" cy="264560"/>
    <xdr:sp macro="" textlink="">
      <xdr:nvSpPr>
        <xdr:cNvPr id="2" name="textruta 1"/>
        <xdr:cNvSpPr txBox="1"/>
      </xdr:nvSpPr>
      <xdr:spPr>
        <a:xfrm>
          <a:off x="6057900" y="701992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v-SE" sz="1100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600075" cy="264560"/>
    <xdr:sp macro="" textlink="">
      <xdr:nvSpPr>
        <xdr:cNvPr id="3" name="textruta 2"/>
        <xdr:cNvSpPr txBox="1"/>
      </xdr:nvSpPr>
      <xdr:spPr>
        <a:xfrm>
          <a:off x="6391275" y="511492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v-SE" sz="1100"/>
        </a:p>
      </xdr:txBody>
    </xdr:sp>
    <xdr:clientData/>
  </xdr:oneCellAnchor>
  <xdr:oneCellAnchor>
    <xdr:from>
      <xdr:col>5</xdr:col>
      <xdr:colOff>0</xdr:colOff>
      <xdr:row>34</xdr:row>
      <xdr:rowOff>133350</xdr:rowOff>
    </xdr:from>
    <xdr:ext cx="600075" cy="264560"/>
    <xdr:sp macro="" textlink="">
      <xdr:nvSpPr>
        <xdr:cNvPr id="5" name="textruta 4"/>
        <xdr:cNvSpPr txBox="1"/>
      </xdr:nvSpPr>
      <xdr:spPr>
        <a:xfrm>
          <a:off x="5000625" y="712470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v-S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4"/>
  <sheetViews>
    <sheetView workbookViewId="0">
      <pane ySplit="1" topLeftCell="A17" activePane="bottomLeft" state="frozen"/>
      <selection pane="bottomLeft" activeCell="F20" sqref="F20"/>
    </sheetView>
  </sheetViews>
  <sheetFormatPr defaultRowHeight="15" x14ac:dyDescent="0.25"/>
  <cols>
    <col min="1" max="1" width="80.140625" customWidth="1"/>
    <col min="2" max="3" width="15.42578125" bestFit="1" customWidth="1"/>
    <col min="4" max="4" width="24.7109375" customWidth="1"/>
    <col min="5" max="5" width="25.7109375" customWidth="1"/>
    <col min="6" max="6" width="25.28515625" customWidth="1"/>
  </cols>
  <sheetData>
    <row r="1" spans="1:6" s="5" customFormat="1" ht="31.5" x14ac:dyDescent="0.25">
      <c r="A1" s="199" t="s">
        <v>163</v>
      </c>
      <c r="B1" s="132" t="s">
        <v>78</v>
      </c>
      <c r="C1" s="132" t="s">
        <v>79</v>
      </c>
      <c r="D1" s="133" t="s">
        <v>80</v>
      </c>
      <c r="E1" s="133" t="s">
        <v>80</v>
      </c>
      <c r="F1" s="133" t="s">
        <v>98</v>
      </c>
    </row>
    <row r="2" spans="1:6" s="5" customFormat="1" ht="15.75" x14ac:dyDescent="0.25">
      <c r="A2" s="50"/>
      <c r="B2" s="50"/>
      <c r="C2" s="50"/>
      <c r="D2" s="51"/>
      <c r="E2" s="52"/>
    </row>
    <row r="3" spans="1:6" s="5" customFormat="1" ht="15.75" x14ac:dyDescent="0.25">
      <c r="A3" s="135" t="s">
        <v>60</v>
      </c>
      <c r="B3" s="136"/>
      <c r="C3" s="136"/>
      <c r="D3" s="137"/>
      <c r="E3" s="137"/>
    </row>
    <row r="4" spans="1:6" ht="15.75" x14ac:dyDescent="0.25">
      <c r="A4" s="39" t="s">
        <v>0</v>
      </c>
      <c r="B4" s="40">
        <v>11481</v>
      </c>
      <c r="C4" s="40">
        <v>12726</v>
      </c>
      <c r="D4" s="40">
        <f>SUM(C4-B4)</f>
        <v>1245</v>
      </c>
      <c r="E4" s="41">
        <f>D4/B4</f>
        <v>0.10844003135615364</v>
      </c>
    </row>
    <row r="5" spans="1:6" ht="15.75" x14ac:dyDescent="0.25">
      <c r="A5" s="39" t="s">
        <v>1</v>
      </c>
      <c r="B5" s="40">
        <v>12299</v>
      </c>
      <c r="C5" s="40">
        <v>16808</v>
      </c>
      <c r="D5" s="40">
        <f t="shared" ref="D5:D28" si="0">SUM(C5-B5)</f>
        <v>4509</v>
      </c>
      <c r="E5" s="41">
        <f t="shared" ref="E5:E6" si="1">D5/B5</f>
        <v>0.36661517196520044</v>
      </c>
    </row>
    <row r="6" spans="1:6" ht="15.75" x14ac:dyDescent="0.25">
      <c r="A6" s="39" t="s">
        <v>61</v>
      </c>
      <c r="B6" s="40">
        <v>10150</v>
      </c>
      <c r="C6" s="40">
        <v>9151</v>
      </c>
      <c r="D6" s="40">
        <f t="shared" si="0"/>
        <v>-999</v>
      </c>
      <c r="E6" s="41">
        <f t="shared" si="1"/>
        <v>-9.842364532019704E-2</v>
      </c>
    </row>
    <row r="7" spans="1:6" ht="15.75" x14ac:dyDescent="0.25">
      <c r="A7" s="39" t="s">
        <v>2</v>
      </c>
      <c r="B7" s="40">
        <v>657</v>
      </c>
      <c r="C7" s="40">
        <v>1020</v>
      </c>
      <c r="D7" s="40">
        <f t="shared" si="0"/>
        <v>363</v>
      </c>
      <c r="E7" s="41">
        <f t="shared" ref="E7:E25" si="2">(C7-B7)/B7</f>
        <v>0.55251141552511418</v>
      </c>
    </row>
    <row r="8" spans="1:6" ht="15.75" x14ac:dyDescent="0.25">
      <c r="A8" s="39" t="s">
        <v>3</v>
      </c>
      <c r="B8" s="40">
        <v>5280</v>
      </c>
      <c r="C8" s="40">
        <v>10679</v>
      </c>
      <c r="D8" s="40">
        <f t="shared" si="0"/>
        <v>5399</v>
      </c>
      <c r="E8" s="41">
        <f t="shared" si="2"/>
        <v>1.0225378787878787</v>
      </c>
    </row>
    <row r="9" spans="1:6" ht="15.75" x14ac:dyDescent="0.25">
      <c r="A9" s="39" t="s">
        <v>4</v>
      </c>
      <c r="B9" s="40">
        <v>2197</v>
      </c>
      <c r="C9" s="40">
        <v>3444</v>
      </c>
      <c r="D9" s="40">
        <f t="shared" si="0"/>
        <v>1247</v>
      </c>
      <c r="E9" s="41">
        <f t="shared" si="2"/>
        <v>0.56759217114246696</v>
      </c>
    </row>
    <row r="10" spans="1:6" ht="15.75" x14ac:dyDescent="0.25">
      <c r="A10" s="39" t="s">
        <v>5</v>
      </c>
      <c r="B10" s="40">
        <v>93</v>
      </c>
      <c r="C10" s="40">
        <v>136</v>
      </c>
      <c r="D10" s="40">
        <f t="shared" si="0"/>
        <v>43</v>
      </c>
      <c r="E10" s="41">
        <f t="shared" si="2"/>
        <v>0.46236559139784944</v>
      </c>
    </row>
    <row r="11" spans="1:6" ht="15.75" x14ac:dyDescent="0.25">
      <c r="A11" s="39" t="s">
        <v>6</v>
      </c>
      <c r="B11" s="40">
        <v>1286</v>
      </c>
      <c r="C11" s="40">
        <v>1825</v>
      </c>
      <c r="D11" s="40">
        <f t="shared" si="0"/>
        <v>539</v>
      </c>
      <c r="E11" s="41">
        <f t="shared" si="2"/>
        <v>0.41912908242612751</v>
      </c>
      <c r="F11" s="149">
        <v>0.61</v>
      </c>
    </row>
    <row r="12" spans="1:6" ht="15.75" x14ac:dyDescent="0.25">
      <c r="A12" s="39" t="s">
        <v>7</v>
      </c>
      <c r="B12" s="39">
        <v>227</v>
      </c>
      <c r="C12" s="39">
        <v>417</v>
      </c>
      <c r="D12" s="40">
        <f t="shared" si="0"/>
        <v>190</v>
      </c>
      <c r="E12" s="41">
        <f t="shared" si="2"/>
        <v>0.83700440528634357</v>
      </c>
    </row>
    <row r="13" spans="1:6" ht="15.75" x14ac:dyDescent="0.25">
      <c r="A13" s="39" t="s">
        <v>43</v>
      </c>
      <c r="B13" s="40">
        <v>333</v>
      </c>
      <c r="C13" s="40">
        <v>463</v>
      </c>
      <c r="D13" s="40">
        <f t="shared" si="0"/>
        <v>130</v>
      </c>
      <c r="E13" s="41">
        <f t="shared" si="2"/>
        <v>0.39039039039039036</v>
      </c>
    </row>
    <row r="14" spans="1:6" ht="15.75" x14ac:dyDescent="0.25">
      <c r="A14" s="39" t="s">
        <v>8</v>
      </c>
      <c r="B14" s="40">
        <v>544</v>
      </c>
      <c r="C14" s="40">
        <v>717</v>
      </c>
      <c r="D14" s="40">
        <f t="shared" si="0"/>
        <v>173</v>
      </c>
      <c r="E14" s="41">
        <f t="shared" si="2"/>
        <v>0.31801470588235292</v>
      </c>
    </row>
    <row r="15" spans="1:6" ht="15.75" x14ac:dyDescent="0.25">
      <c r="A15" s="39" t="s">
        <v>9</v>
      </c>
      <c r="B15" s="39">
        <v>438</v>
      </c>
      <c r="C15" s="39">
        <v>594</v>
      </c>
      <c r="D15" s="40">
        <f t="shared" si="0"/>
        <v>156</v>
      </c>
      <c r="E15" s="41">
        <f t="shared" si="2"/>
        <v>0.35616438356164382</v>
      </c>
    </row>
    <row r="16" spans="1:6" ht="15.75" x14ac:dyDescent="0.25">
      <c r="A16" s="39" t="s">
        <v>10</v>
      </c>
      <c r="B16" s="39">
        <v>170</v>
      </c>
      <c r="C16" s="39">
        <v>251</v>
      </c>
      <c r="D16" s="40">
        <f t="shared" si="0"/>
        <v>81</v>
      </c>
      <c r="E16" s="41">
        <f t="shared" si="2"/>
        <v>0.47647058823529409</v>
      </c>
    </row>
    <row r="17" spans="1:6" ht="15.75" x14ac:dyDescent="0.25">
      <c r="A17" s="39" t="s">
        <v>11</v>
      </c>
      <c r="B17" s="39">
        <v>36</v>
      </c>
      <c r="C17" s="39">
        <v>41</v>
      </c>
      <c r="D17" s="40">
        <f t="shared" si="0"/>
        <v>5</v>
      </c>
      <c r="E17" s="41">
        <f t="shared" si="2"/>
        <v>0.1388888888888889</v>
      </c>
    </row>
    <row r="18" spans="1:6" s="127" customFormat="1" ht="15.75" x14ac:dyDescent="0.25">
      <c r="A18" s="24"/>
      <c r="B18" s="24"/>
      <c r="C18" s="24"/>
      <c r="D18" s="29"/>
      <c r="E18" s="30"/>
    </row>
    <row r="19" spans="1:6" s="11" customFormat="1" ht="15.75" x14ac:dyDescent="0.25">
      <c r="A19" s="39" t="s">
        <v>81</v>
      </c>
      <c r="B19" s="39"/>
      <c r="C19" s="39">
        <v>7734</v>
      </c>
      <c r="D19" s="40"/>
      <c r="E19" s="41"/>
    </row>
    <row r="20" spans="1:6" s="127" customFormat="1" ht="15.75" x14ac:dyDescent="0.25">
      <c r="A20" s="50"/>
      <c r="B20" s="50"/>
      <c r="C20" s="50"/>
      <c r="D20" s="51"/>
      <c r="E20" s="52"/>
    </row>
    <row r="21" spans="1:6" s="127" customFormat="1" ht="15.75" x14ac:dyDescent="0.25">
      <c r="A21" s="43" t="s">
        <v>91</v>
      </c>
      <c r="B21" s="146">
        <v>525</v>
      </c>
      <c r="C21" s="146">
        <v>1125</v>
      </c>
      <c r="D21" s="44">
        <f t="shared" si="0"/>
        <v>600</v>
      </c>
      <c r="E21" s="45">
        <f t="shared" si="2"/>
        <v>1.1428571428571428</v>
      </c>
    </row>
    <row r="22" spans="1:6" s="127" customFormat="1" ht="15.75" x14ac:dyDescent="0.25">
      <c r="A22" s="50"/>
      <c r="B22" s="50"/>
      <c r="C22" s="50"/>
      <c r="D22" s="51"/>
      <c r="E22" s="52"/>
    </row>
    <row r="23" spans="1:6" s="11" customFormat="1" ht="15.75" x14ac:dyDescent="0.25">
      <c r="A23" s="47" t="s">
        <v>12</v>
      </c>
      <c r="B23" s="47">
        <v>1400</v>
      </c>
      <c r="C23" s="47">
        <v>1524</v>
      </c>
      <c r="D23" s="48">
        <f>SUM(C23-B23)</f>
        <v>124</v>
      </c>
      <c r="E23" s="49">
        <f>(C23-B23)/B23</f>
        <v>8.8571428571428565E-2</v>
      </c>
    </row>
    <row r="24" spans="1:6" s="11" customFormat="1" ht="15.75" x14ac:dyDescent="0.25">
      <c r="A24" s="50"/>
      <c r="B24" s="50"/>
      <c r="C24" s="50"/>
      <c r="D24" s="51"/>
      <c r="E24" s="52"/>
    </row>
    <row r="25" spans="1:6" ht="15.75" x14ac:dyDescent="0.25">
      <c r="A25" s="26" t="s">
        <v>56</v>
      </c>
      <c r="B25" s="27">
        <v>95</v>
      </c>
      <c r="C25" s="27">
        <v>126</v>
      </c>
      <c r="D25" s="46">
        <f t="shared" si="0"/>
        <v>31</v>
      </c>
      <c r="E25" s="28">
        <f t="shared" si="2"/>
        <v>0.32631578947368423</v>
      </c>
    </row>
    <row r="26" spans="1:6" s="11" customFormat="1" ht="15.75" x14ac:dyDescent="0.25">
      <c r="A26" s="50"/>
      <c r="B26" s="50"/>
      <c r="C26" s="50"/>
      <c r="D26" s="51"/>
      <c r="E26" s="52"/>
    </row>
    <row r="27" spans="1:6" s="11" customFormat="1" ht="15.75" x14ac:dyDescent="0.25">
      <c r="A27" s="22" t="s">
        <v>59</v>
      </c>
      <c r="B27" s="21"/>
      <c r="C27" s="21"/>
      <c r="D27" s="20"/>
      <c r="E27" s="23"/>
    </row>
    <row r="28" spans="1:6" ht="15.75" x14ac:dyDescent="0.25">
      <c r="A28" s="110" t="s">
        <v>57</v>
      </c>
      <c r="B28" s="138">
        <v>7919</v>
      </c>
      <c r="C28" s="111">
        <v>7666</v>
      </c>
      <c r="D28" s="70">
        <f t="shared" si="0"/>
        <v>-253</v>
      </c>
      <c r="E28" s="112">
        <f t="shared" ref="E28:E29" si="3">(C28-B28)/B28</f>
        <v>-3.1948478343225152E-2</v>
      </c>
    </row>
    <row r="29" spans="1:6" ht="15.75" x14ac:dyDescent="0.25">
      <c r="A29" s="110" t="s">
        <v>58</v>
      </c>
      <c r="B29" s="138">
        <v>17915</v>
      </c>
      <c r="C29" s="111">
        <v>165296</v>
      </c>
      <c r="D29" s="70">
        <f>SUM(C29-B29)</f>
        <v>147381</v>
      </c>
      <c r="E29" s="112">
        <f t="shared" si="3"/>
        <v>8.2266815517722574</v>
      </c>
    </row>
    <row r="30" spans="1:6" ht="15.75" x14ac:dyDescent="0.25">
      <c r="A30" s="31"/>
      <c r="B30" s="32"/>
      <c r="C30" s="33"/>
      <c r="D30" s="117"/>
      <c r="E30" s="118"/>
    </row>
    <row r="31" spans="1:6" ht="15.75" x14ac:dyDescent="0.25">
      <c r="A31" s="22" t="s">
        <v>97</v>
      </c>
      <c r="B31" s="34"/>
      <c r="C31" s="34"/>
      <c r="D31" s="119"/>
      <c r="E31" s="120"/>
    </row>
    <row r="32" spans="1:6" ht="15.75" x14ac:dyDescent="0.25">
      <c r="A32" s="150" t="s">
        <v>13</v>
      </c>
      <c r="B32" s="116">
        <v>3476</v>
      </c>
      <c r="C32" s="35">
        <v>4961</v>
      </c>
      <c r="D32" s="36">
        <f>SUM(C32-B32)</f>
        <v>1485</v>
      </c>
      <c r="E32" s="113">
        <f t="shared" ref="E32:E33" si="4">(C32-B32)/B32</f>
        <v>0.42721518987341772</v>
      </c>
      <c r="F32" s="113">
        <v>0.5</v>
      </c>
    </row>
    <row r="33" spans="1:5" ht="15.75" x14ac:dyDescent="0.25">
      <c r="A33" s="36" t="s">
        <v>70</v>
      </c>
      <c r="B33" s="116">
        <v>6511</v>
      </c>
      <c r="C33" s="115">
        <v>10020</v>
      </c>
      <c r="D33" s="36">
        <f>SUM(C33-B33)</f>
        <v>3509</v>
      </c>
      <c r="E33" s="113">
        <f t="shared" si="4"/>
        <v>0.53893411150360926</v>
      </c>
    </row>
    <row r="35" spans="1:5" ht="15.75" x14ac:dyDescent="0.25">
      <c r="A35" s="53" t="s">
        <v>63</v>
      </c>
      <c r="B35" s="134"/>
      <c r="C35" s="134"/>
      <c r="D35" s="53"/>
      <c r="E35" s="53"/>
    </row>
    <row r="36" spans="1:5" ht="15.75" x14ac:dyDescent="0.25">
      <c r="A36" s="42" t="s">
        <v>64</v>
      </c>
      <c r="B36" s="43"/>
      <c r="C36" s="43">
        <v>10460</v>
      </c>
      <c r="D36" s="44"/>
      <c r="E36" s="45"/>
    </row>
    <row r="37" spans="1:5" ht="15.75" x14ac:dyDescent="0.25">
      <c r="A37" s="42" t="s">
        <v>65</v>
      </c>
      <c r="B37" s="43"/>
      <c r="C37" s="56">
        <v>2985</v>
      </c>
      <c r="D37" s="44"/>
      <c r="E37" s="45"/>
    </row>
    <row r="38" spans="1:5" ht="15.75" x14ac:dyDescent="0.25">
      <c r="A38" s="42" t="s">
        <v>71</v>
      </c>
      <c r="B38" s="43"/>
      <c r="C38" s="56">
        <v>63</v>
      </c>
      <c r="D38" s="44"/>
      <c r="E38" s="45"/>
    </row>
    <row r="39" spans="1:5" ht="15.75" x14ac:dyDescent="0.25">
      <c r="A39" s="42" t="s">
        <v>66</v>
      </c>
      <c r="B39" s="43"/>
      <c r="C39" s="56">
        <v>3362</v>
      </c>
      <c r="D39" s="44"/>
      <c r="E39" s="45"/>
    </row>
    <row r="40" spans="1:5" ht="15.75" x14ac:dyDescent="0.25">
      <c r="A40" s="42" t="s">
        <v>67</v>
      </c>
      <c r="B40" s="43"/>
      <c r="C40" s="43">
        <v>5573</v>
      </c>
      <c r="D40" s="44"/>
      <c r="E40" s="45"/>
    </row>
    <row r="41" spans="1:5" ht="15.75" x14ac:dyDescent="0.25">
      <c r="A41" s="42" t="s">
        <v>68</v>
      </c>
      <c r="B41" s="43"/>
      <c r="C41" s="43">
        <v>401</v>
      </c>
      <c r="D41" s="44"/>
      <c r="E41" s="45"/>
    </row>
    <row r="42" spans="1:5" ht="31.5" x14ac:dyDescent="0.25">
      <c r="A42" s="53" t="s">
        <v>69</v>
      </c>
      <c r="B42" s="114">
        <v>14240</v>
      </c>
      <c r="C42" s="114">
        <f>SUM(C35:C41)</f>
        <v>22844</v>
      </c>
      <c r="D42" s="63">
        <f>SUM(C42-B42)</f>
        <v>8604</v>
      </c>
      <c r="E42" s="147">
        <f>(C42-B42)/B42</f>
        <v>0.60421348314606738</v>
      </c>
    </row>
    <row r="44" spans="1:5" ht="15.75" x14ac:dyDescent="0.25">
      <c r="A44" s="37" t="s">
        <v>23</v>
      </c>
      <c r="B44" s="38">
        <v>227</v>
      </c>
      <c r="C44" s="38">
        <v>256</v>
      </c>
      <c r="D44" s="40">
        <f>SUM(C44-B44)</f>
        <v>29</v>
      </c>
      <c r="E44" s="41">
        <f>(C44-B44)/B44</f>
        <v>0.1277533039647577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6"/>
  <sheetViews>
    <sheetView zoomScaleNormal="100" workbookViewId="0">
      <pane ySplit="1" topLeftCell="A2" activePane="bottomLeft" state="frozen"/>
      <selection pane="bottomLeft" activeCell="C20" sqref="C20"/>
    </sheetView>
  </sheetViews>
  <sheetFormatPr defaultRowHeight="15" x14ac:dyDescent="0.25"/>
  <cols>
    <col min="1" max="1" width="47.85546875" style="2" bestFit="1" customWidth="1"/>
    <col min="2" max="2" width="15.5703125" style="3" customWidth="1"/>
    <col min="3" max="3" width="17.7109375" style="3" customWidth="1"/>
    <col min="4" max="4" width="24.42578125" style="3" customWidth="1"/>
    <col min="5" max="5" width="24.85546875" style="3" customWidth="1"/>
    <col min="6" max="6" width="11.85546875" customWidth="1"/>
  </cols>
  <sheetData>
    <row r="1" spans="1:12" s="15" customFormat="1" ht="47.25" x14ac:dyDescent="0.25">
      <c r="A1" s="12" t="s">
        <v>42</v>
      </c>
      <c r="B1" s="132" t="s">
        <v>78</v>
      </c>
      <c r="C1" s="132" t="s">
        <v>79</v>
      </c>
      <c r="D1" s="133" t="s">
        <v>80</v>
      </c>
      <c r="E1" s="133" t="s">
        <v>82</v>
      </c>
    </row>
    <row r="2" spans="1:12" ht="15.75" x14ac:dyDescent="0.25">
      <c r="A2" s="57" t="s">
        <v>90</v>
      </c>
      <c r="B2" s="58"/>
      <c r="C2" s="59"/>
      <c r="D2" s="60"/>
      <c r="E2" s="61"/>
    </row>
    <row r="3" spans="1:12" ht="15.75" x14ac:dyDescent="0.25">
      <c r="A3" s="40" t="s">
        <v>27</v>
      </c>
      <c r="B3" s="121">
        <v>262</v>
      </c>
      <c r="C3" s="44">
        <v>239</v>
      </c>
      <c r="D3" s="38">
        <f t="shared" ref="D3:D9" si="0">AVERAGE(C3-B3)</f>
        <v>-23</v>
      </c>
      <c r="E3" s="62">
        <f t="shared" ref="E3:E9" si="1">(C3-B3)/B3</f>
        <v>-8.7786259541984726E-2</v>
      </c>
    </row>
    <row r="4" spans="1:12" ht="15.75" x14ac:dyDescent="0.25">
      <c r="A4" s="40" t="s">
        <v>14</v>
      </c>
      <c r="B4" s="121">
        <v>116</v>
      </c>
      <c r="C4" s="44">
        <v>109</v>
      </c>
      <c r="D4" s="38">
        <f t="shared" si="0"/>
        <v>-7</v>
      </c>
      <c r="E4" s="62">
        <f t="shared" si="1"/>
        <v>-6.0344827586206899E-2</v>
      </c>
    </row>
    <row r="5" spans="1:12" ht="15.75" x14ac:dyDescent="0.25">
      <c r="A5" s="40" t="s">
        <v>28</v>
      </c>
      <c r="B5" s="121">
        <v>24</v>
      </c>
      <c r="C5" s="44">
        <v>22</v>
      </c>
      <c r="D5" s="38">
        <f t="shared" si="0"/>
        <v>-2</v>
      </c>
      <c r="E5" s="62">
        <f t="shared" si="1"/>
        <v>-8.3333333333333329E-2</v>
      </c>
    </row>
    <row r="6" spans="1:12" ht="15.75" x14ac:dyDescent="0.25">
      <c r="A6" s="40" t="s">
        <v>15</v>
      </c>
      <c r="B6" s="121">
        <v>1</v>
      </c>
      <c r="C6" s="44">
        <v>1</v>
      </c>
      <c r="D6" s="38">
        <f t="shared" si="0"/>
        <v>0</v>
      </c>
      <c r="E6" s="62">
        <f t="shared" si="1"/>
        <v>0</v>
      </c>
    </row>
    <row r="7" spans="1:12" ht="15.75" x14ac:dyDescent="0.25">
      <c r="A7" s="40" t="s">
        <v>29</v>
      </c>
      <c r="B7" s="121">
        <v>17</v>
      </c>
      <c r="C7" s="44">
        <v>24</v>
      </c>
      <c r="D7" s="38">
        <f t="shared" si="0"/>
        <v>7</v>
      </c>
      <c r="E7" s="62">
        <f t="shared" si="1"/>
        <v>0.41176470588235292</v>
      </c>
    </row>
    <row r="8" spans="1:12" ht="15.75" x14ac:dyDescent="0.25">
      <c r="A8" s="40" t="s">
        <v>16</v>
      </c>
      <c r="B8" s="121">
        <v>1</v>
      </c>
      <c r="C8" s="44">
        <v>6</v>
      </c>
      <c r="D8" s="38">
        <f t="shared" si="0"/>
        <v>5</v>
      </c>
      <c r="E8" s="62">
        <v>0</v>
      </c>
    </row>
    <row r="9" spans="1:12" ht="15.75" x14ac:dyDescent="0.25">
      <c r="A9" s="37" t="s">
        <v>17</v>
      </c>
      <c r="B9" s="37">
        <f>SUM(B3:B8)</f>
        <v>421</v>
      </c>
      <c r="C9" s="63">
        <f>SUM(C3:C8)</f>
        <v>401</v>
      </c>
      <c r="D9" s="64">
        <f t="shared" si="0"/>
        <v>-20</v>
      </c>
      <c r="E9" s="65">
        <f t="shared" si="1"/>
        <v>-4.7505938242280284E-2</v>
      </c>
    </row>
    <row r="10" spans="1:12" ht="15.75" x14ac:dyDescent="0.25">
      <c r="A10" s="20"/>
      <c r="B10" s="66"/>
      <c r="C10" s="66"/>
      <c r="D10" s="66"/>
      <c r="E10" s="67"/>
      <c r="G10" s="200"/>
      <c r="H10" s="200"/>
      <c r="I10" s="200"/>
      <c r="J10" s="200"/>
      <c r="K10" s="200"/>
      <c r="L10" s="109"/>
    </row>
    <row r="11" spans="1:12" ht="15.75" x14ac:dyDescent="0.25">
      <c r="A11" s="68" t="s">
        <v>18</v>
      </c>
      <c r="B11" s="38"/>
      <c r="C11" s="69"/>
      <c r="D11" s="38"/>
      <c r="E11" s="62"/>
      <c r="G11" s="128"/>
      <c r="H11" s="128"/>
      <c r="I11" s="128"/>
      <c r="J11" s="128"/>
      <c r="K11" s="128"/>
      <c r="L11" s="109"/>
    </row>
    <row r="12" spans="1:12" ht="15.75" x14ac:dyDescent="0.25">
      <c r="A12" s="70" t="s">
        <v>31</v>
      </c>
      <c r="B12" s="122">
        <v>3546</v>
      </c>
      <c r="C12" s="69">
        <v>3054</v>
      </c>
      <c r="D12" s="38">
        <f>AVERAGE(C12-B12)</f>
        <v>-492</v>
      </c>
      <c r="E12" s="62">
        <f>(C12-B12)/B12</f>
        <v>-0.13874788494077833</v>
      </c>
      <c r="G12" s="128"/>
      <c r="H12" s="128"/>
      <c r="I12" s="128"/>
      <c r="J12" s="128"/>
      <c r="K12" s="128"/>
      <c r="L12" s="109"/>
    </row>
    <row r="13" spans="1:12" ht="15.75" x14ac:dyDescent="0.25">
      <c r="A13" s="70" t="s">
        <v>32</v>
      </c>
      <c r="B13" s="122">
        <v>309</v>
      </c>
      <c r="C13" s="69">
        <v>308</v>
      </c>
      <c r="D13" s="38">
        <f>AVERAGE(C13-B13)</f>
        <v>-1</v>
      </c>
      <c r="E13" s="62">
        <f>(C13-B13)/B13</f>
        <v>-3.2362459546925568E-3</v>
      </c>
      <c r="G13" s="128"/>
      <c r="H13" s="128"/>
      <c r="I13" s="128"/>
      <c r="J13" s="128"/>
      <c r="K13" s="128"/>
      <c r="L13" s="109"/>
    </row>
    <row r="14" spans="1:12" ht="15.75" x14ac:dyDescent="0.25">
      <c r="A14" s="68" t="s">
        <v>17</v>
      </c>
      <c r="B14" s="64">
        <f>SUM(B12:B13)</f>
        <v>3855</v>
      </c>
      <c r="C14" s="71">
        <f>SUM(C12:C13)</f>
        <v>3362</v>
      </c>
      <c r="D14" s="64">
        <f>AVERAGE(C14-B14)</f>
        <v>-493</v>
      </c>
      <c r="E14" s="65">
        <f>(C14-B14)/B14</f>
        <v>-0.1278858625162127</v>
      </c>
      <c r="G14" s="128"/>
      <c r="H14" s="128"/>
      <c r="I14" s="128"/>
      <c r="J14" s="128"/>
      <c r="K14" s="128"/>
      <c r="L14" s="109"/>
    </row>
    <row r="15" spans="1:12" ht="15.75" x14ac:dyDescent="0.25">
      <c r="A15" s="25"/>
      <c r="B15" s="66"/>
      <c r="C15" s="72"/>
      <c r="D15" s="72"/>
      <c r="E15" s="74"/>
      <c r="G15" s="128"/>
      <c r="H15" s="128"/>
      <c r="I15" s="128"/>
      <c r="J15" s="128"/>
      <c r="K15" s="128"/>
      <c r="L15" s="109"/>
    </row>
    <row r="16" spans="1:12" ht="15.75" x14ac:dyDescent="0.25">
      <c r="A16" s="68" t="s">
        <v>87</v>
      </c>
      <c r="B16" s="38"/>
      <c r="C16" s="69"/>
      <c r="D16" s="38"/>
      <c r="E16" s="62"/>
      <c r="G16" s="128"/>
      <c r="H16" s="128"/>
      <c r="I16" s="128"/>
      <c r="J16" s="128"/>
      <c r="K16" s="128"/>
      <c r="L16" s="109"/>
    </row>
    <row r="17" spans="1:12" ht="15.75" x14ac:dyDescent="0.25">
      <c r="A17" s="70" t="s">
        <v>30</v>
      </c>
      <c r="B17" s="123">
        <v>150</v>
      </c>
      <c r="C17" s="69">
        <v>201</v>
      </c>
      <c r="D17" s="38">
        <f>AVERAGE(C17-B17)</f>
        <v>51</v>
      </c>
      <c r="E17" s="62">
        <f>(C17-B17)/B17</f>
        <v>0.34</v>
      </c>
      <c r="G17" s="128"/>
      <c r="H17" s="128"/>
      <c r="I17" s="128"/>
      <c r="J17" s="128"/>
      <c r="K17" s="128"/>
      <c r="L17" s="109"/>
    </row>
    <row r="18" spans="1:12" ht="15.75" x14ac:dyDescent="0.25">
      <c r="A18" s="70" t="s">
        <v>31</v>
      </c>
      <c r="B18" s="123">
        <v>1643</v>
      </c>
      <c r="C18" s="69">
        <v>1942</v>
      </c>
      <c r="D18" s="38">
        <f>AVERAGE(C18-B18)</f>
        <v>299</v>
      </c>
      <c r="E18" s="62">
        <f>(C18-B18)/B18</f>
        <v>0.18198417528910529</v>
      </c>
      <c r="G18" s="128"/>
      <c r="H18" s="128"/>
      <c r="I18" s="128"/>
      <c r="J18" s="128"/>
      <c r="K18" s="128"/>
      <c r="L18" s="109"/>
    </row>
    <row r="19" spans="1:12" ht="15.75" x14ac:dyDescent="0.25">
      <c r="A19" s="70" t="s">
        <v>32</v>
      </c>
      <c r="B19" s="123">
        <v>483</v>
      </c>
      <c r="C19" s="69">
        <v>842</v>
      </c>
      <c r="D19" s="38">
        <f>AVERAGE(C19-B19)</f>
        <v>359</v>
      </c>
      <c r="E19" s="62">
        <f>(C19-B19)/B19</f>
        <v>0.74327122153209113</v>
      </c>
      <c r="G19" s="128"/>
      <c r="H19" s="128"/>
      <c r="I19" s="128"/>
      <c r="J19" s="128"/>
      <c r="K19" s="128"/>
      <c r="L19" s="109"/>
    </row>
    <row r="20" spans="1:12" ht="15.75" x14ac:dyDescent="0.25">
      <c r="A20" s="68" t="s">
        <v>17</v>
      </c>
      <c r="B20" s="64">
        <f>SUM(B17:B19)</f>
        <v>2276</v>
      </c>
      <c r="C20" s="71">
        <f>SUM(C17:C19)</f>
        <v>2985</v>
      </c>
      <c r="D20" s="64">
        <f>AVERAGE(C20-B20)</f>
        <v>709</v>
      </c>
      <c r="E20" s="65">
        <f>(C20-B20)/B20</f>
        <v>0.31151142355008787</v>
      </c>
      <c r="G20" s="128"/>
      <c r="H20" s="128"/>
      <c r="I20" s="128"/>
      <c r="J20" s="128"/>
      <c r="K20" s="128"/>
      <c r="L20" s="109"/>
    </row>
    <row r="21" spans="1:12" ht="15.75" x14ac:dyDescent="0.25">
      <c r="A21" s="20"/>
      <c r="B21" s="66"/>
      <c r="C21" s="72"/>
      <c r="D21" s="72"/>
      <c r="E21" s="67"/>
      <c r="G21" s="128"/>
      <c r="H21" s="128"/>
      <c r="I21" s="128"/>
      <c r="J21" s="128"/>
      <c r="K21" s="128"/>
      <c r="L21" s="109"/>
    </row>
    <row r="22" spans="1:12" ht="15.75" x14ac:dyDescent="0.25">
      <c r="A22" s="37" t="s">
        <v>88</v>
      </c>
      <c r="B22" s="38"/>
      <c r="C22" s="69"/>
      <c r="D22" s="38"/>
      <c r="E22" s="62"/>
      <c r="G22" s="128"/>
      <c r="H22" s="128"/>
      <c r="I22" s="128"/>
      <c r="J22" s="128"/>
      <c r="K22" s="128"/>
      <c r="L22" s="109"/>
    </row>
    <row r="23" spans="1:12" ht="15.75" x14ac:dyDescent="0.25">
      <c r="A23" s="40" t="s">
        <v>30</v>
      </c>
      <c r="B23" s="124">
        <v>9</v>
      </c>
      <c r="C23" s="69">
        <v>4</v>
      </c>
      <c r="D23" s="38">
        <f>AVERAGE(C23-B23)</f>
        <v>-5</v>
      </c>
      <c r="E23" s="62">
        <f>(C23-B23)/B23</f>
        <v>-0.55555555555555558</v>
      </c>
      <c r="G23" s="128"/>
      <c r="H23" s="128"/>
      <c r="I23" s="128"/>
      <c r="J23" s="128"/>
      <c r="K23" s="128"/>
      <c r="L23" s="109"/>
    </row>
    <row r="24" spans="1:12" ht="15.75" x14ac:dyDescent="0.25">
      <c r="A24" s="40" t="s">
        <v>31</v>
      </c>
      <c r="B24" s="124">
        <v>28</v>
      </c>
      <c r="C24" s="69">
        <v>46</v>
      </c>
      <c r="D24" s="38">
        <f>AVERAGE(C24-B24)</f>
        <v>18</v>
      </c>
      <c r="E24" s="62">
        <f>(C24-B24)/B24</f>
        <v>0.6428571428571429</v>
      </c>
      <c r="G24" s="128"/>
      <c r="H24" s="128"/>
      <c r="I24" s="128"/>
      <c r="J24" s="128"/>
      <c r="K24" s="128"/>
      <c r="L24" s="109"/>
    </row>
    <row r="25" spans="1:12" ht="15.75" x14ac:dyDescent="0.25">
      <c r="A25" s="40" t="s">
        <v>32</v>
      </c>
      <c r="B25" s="124">
        <v>16</v>
      </c>
      <c r="C25" s="69">
        <v>13</v>
      </c>
      <c r="D25" s="38">
        <f>AVERAGE(C25-B25)</f>
        <v>-3</v>
      </c>
      <c r="E25" s="62">
        <f>(C25-B25)/B25</f>
        <v>-0.1875</v>
      </c>
      <c r="G25" s="128"/>
      <c r="H25" s="128"/>
      <c r="I25" s="128"/>
      <c r="J25" s="128"/>
      <c r="K25" s="128"/>
      <c r="L25" s="109"/>
    </row>
    <row r="26" spans="1:12" ht="15.75" x14ac:dyDescent="0.25">
      <c r="A26" s="37" t="s">
        <v>17</v>
      </c>
      <c r="B26" s="64">
        <f>SUM(B23:B25)</f>
        <v>53</v>
      </c>
      <c r="C26" s="71">
        <f>SUM(C23:C25)</f>
        <v>63</v>
      </c>
      <c r="D26" s="38">
        <f>AVERAGE(C26-B26)</f>
        <v>10</v>
      </c>
      <c r="E26" s="65">
        <f>(C26-B26)/B26</f>
        <v>0.18867924528301888</v>
      </c>
      <c r="G26" s="128"/>
      <c r="H26" s="128"/>
      <c r="I26" s="128"/>
      <c r="J26" s="128"/>
      <c r="K26" s="128"/>
      <c r="L26" s="109"/>
    </row>
    <row r="27" spans="1:12" ht="15.75" x14ac:dyDescent="0.25">
      <c r="A27" s="25"/>
      <c r="B27" s="66"/>
      <c r="C27" s="72"/>
      <c r="D27" s="72"/>
      <c r="E27" s="67"/>
      <c r="G27" s="128"/>
      <c r="H27" s="128"/>
      <c r="I27" s="128"/>
      <c r="J27" s="128"/>
      <c r="K27" s="128"/>
      <c r="L27" s="109"/>
    </row>
    <row r="28" spans="1:12" ht="15.75" x14ac:dyDescent="0.25">
      <c r="A28" s="37" t="s">
        <v>89</v>
      </c>
      <c r="B28" s="38"/>
      <c r="C28" s="69"/>
      <c r="D28" s="38">
        <f>AVERAGE(C28-B28)</f>
        <v>0</v>
      </c>
      <c r="E28" s="62"/>
      <c r="G28" s="128"/>
      <c r="H28" s="128"/>
      <c r="I28" s="128"/>
      <c r="J28" s="128"/>
      <c r="K28" s="128"/>
      <c r="L28" s="109"/>
    </row>
    <row r="29" spans="1:12" ht="15.75" x14ac:dyDescent="0.25">
      <c r="A29" s="40" t="s">
        <v>37</v>
      </c>
      <c r="B29" s="125">
        <v>4407</v>
      </c>
      <c r="C29" s="69">
        <v>4419</v>
      </c>
      <c r="D29" s="38">
        <f>AVERAGE(C29-B29)</f>
        <v>12</v>
      </c>
      <c r="E29" s="62">
        <f>(C29-B29)/B29</f>
        <v>2.722940776038121E-3</v>
      </c>
      <c r="G29" s="128"/>
      <c r="H29" s="128"/>
      <c r="I29" s="128"/>
      <c r="J29" s="128"/>
      <c r="K29" s="128"/>
      <c r="L29" s="109"/>
    </row>
    <row r="30" spans="1:12" ht="15.75" x14ac:dyDescent="0.25">
      <c r="A30" s="40" t="s">
        <v>38</v>
      </c>
      <c r="B30" s="125">
        <v>1393</v>
      </c>
      <c r="C30" s="69">
        <v>1154</v>
      </c>
      <c r="D30" s="38">
        <f>AVERAGE(C30-B30)</f>
        <v>-239</v>
      </c>
      <c r="E30" s="62">
        <f>(C30-B30)/B30</f>
        <v>-0.1715721464465183</v>
      </c>
      <c r="G30" s="109"/>
      <c r="H30" s="109"/>
      <c r="I30" s="109"/>
      <c r="J30" s="109"/>
      <c r="K30" s="109"/>
      <c r="L30" s="109"/>
    </row>
    <row r="31" spans="1:12" ht="15.75" x14ac:dyDescent="0.25">
      <c r="A31" s="37" t="s">
        <v>39</v>
      </c>
      <c r="B31" s="125">
        <v>5800</v>
      </c>
      <c r="C31" s="71">
        <f>SUM(C29:C30)</f>
        <v>5573</v>
      </c>
      <c r="D31" s="38">
        <f>AVERAGE(C31-B31)</f>
        <v>-227</v>
      </c>
      <c r="E31" s="108">
        <f>(C31-B31)/B31</f>
        <v>-3.9137931034482758E-2</v>
      </c>
      <c r="G31" s="109"/>
      <c r="H31" s="109"/>
      <c r="I31" s="109"/>
      <c r="J31" s="109"/>
      <c r="K31" s="109"/>
      <c r="L31" s="109"/>
    </row>
    <row r="32" spans="1:12" ht="15.75" x14ac:dyDescent="0.25">
      <c r="A32" s="40" t="s">
        <v>40</v>
      </c>
      <c r="B32" s="62">
        <f>B29/B31</f>
        <v>0.7598275862068965</v>
      </c>
      <c r="C32" s="62">
        <f>C29/C31</f>
        <v>0.79293019917459173</v>
      </c>
      <c r="D32" s="62"/>
      <c r="E32" s="62"/>
      <c r="G32" s="109"/>
      <c r="H32" s="109"/>
      <c r="I32" s="109"/>
      <c r="J32" s="109"/>
      <c r="K32" s="109"/>
      <c r="L32" s="109"/>
    </row>
    <row r="33" spans="1:12" x14ac:dyDescent="0.25">
      <c r="A33" s="1"/>
      <c r="B33" s="6"/>
      <c r="C33" s="6"/>
      <c r="D33" s="13"/>
      <c r="E33" s="8"/>
      <c r="G33" s="109"/>
      <c r="H33" s="109"/>
      <c r="I33" s="109"/>
      <c r="J33" s="109"/>
      <c r="K33" s="109"/>
      <c r="L33" s="109"/>
    </row>
    <row r="34" spans="1:12" x14ac:dyDescent="0.25">
      <c r="G34" s="109"/>
      <c r="H34" s="109"/>
      <c r="I34" s="109"/>
      <c r="J34" s="109"/>
      <c r="K34" s="109"/>
      <c r="L34" s="109"/>
    </row>
    <row r="35" spans="1:12" hidden="1" x14ac:dyDescent="0.25">
      <c r="A35" s="4" t="s">
        <v>34</v>
      </c>
      <c r="B35" s="7">
        <v>6686</v>
      </c>
      <c r="C35" s="9">
        <v>12419</v>
      </c>
      <c r="D35" s="9">
        <f>AVERAGE(C35-B35)</f>
        <v>5733</v>
      </c>
      <c r="E35" s="10">
        <f>(C35-B35)/B35</f>
        <v>0.85746335626682624</v>
      </c>
      <c r="G35" s="109"/>
      <c r="H35" s="109"/>
      <c r="I35" s="109"/>
      <c r="J35" s="109"/>
      <c r="K35" s="109"/>
      <c r="L35" s="109"/>
    </row>
    <row r="36" spans="1:12" hidden="1" x14ac:dyDescent="0.25">
      <c r="A36" s="4" t="s">
        <v>35</v>
      </c>
      <c r="B36" s="7">
        <v>80226</v>
      </c>
      <c r="C36" s="9">
        <v>149035</v>
      </c>
      <c r="D36" s="9">
        <f>AVERAGE(C36-B36)</f>
        <v>68809</v>
      </c>
      <c r="E36" s="10">
        <f>(C36-B36)/B36</f>
        <v>0.85768952708598212</v>
      </c>
      <c r="G36" s="109"/>
      <c r="H36" s="109"/>
      <c r="I36" s="109"/>
      <c r="J36" s="109"/>
      <c r="K36" s="109"/>
      <c r="L36" s="109"/>
    </row>
  </sheetData>
  <mergeCells count="1">
    <mergeCell ref="G10:K10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"/>
  <sheetViews>
    <sheetView zoomScaleNormal="100" workbookViewId="0">
      <pane ySplit="1" topLeftCell="A2" activePane="bottomLeft" state="frozen"/>
      <selection pane="bottomLeft" activeCell="E34" sqref="E34"/>
    </sheetView>
  </sheetViews>
  <sheetFormatPr defaultRowHeight="15" x14ac:dyDescent="0.25"/>
  <cols>
    <col min="1" max="1" width="66.85546875" bestFit="1" customWidth="1"/>
    <col min="2" max="4" width="19.140625" customWidth="1"/>
    <col min="5" max="5" width="15.7109375" customWidth="1"/>
    <col min="6" max="13" width="19.140625" customWidth="1"/>
  </cols>
  <sheetData>
    <row r="1" spans="1:14" ht="63.75" customHeight="1" x14ac:dyDescent="0.25">
      <c r="A1" s="16" t="s">
        <v>76</v>
      </c>
      <c r="B1" s="17" t="s">
        <v>48</v>
      </c>
      <c r="C1" s="18" t="s">
        <v>44</v>
      </c>
      <c r="D1" s="17" t="s">
        <v>45</v>
      </c>
      <c r="E1" s="19" t="s">
        <v>46</v>
      </c>
      <c r="F1" s="17" t="s">
        <v>55</v>
      </c>
      <c r="G1" s="18" t="s">
        <v>47</v>
      </c>
      <c r="H1" s="17" t="s">
        <v>52</v>
      </c>
      <c r="I1" s="19" t="s">
        <v>53</v>
      </c>
      <c r="J1" s="17" t="s">
        <v>54</v>
      </c>
      <c r="K1" s="18" t="s">
        <v>49</v>
      </c>
      <c r="L1" s="17" t="s">
        <v>50</v>
      </c>
      <c r="M1" s="19" t="s">
        <v>51</v>
      </c>
      <c r="N1" s="107"/>
    </row>
    <row r="2" spans="1:14" s="11" customFormat="1" ht="15.75" x14ac:dyDescent="0.25">
      <c r="A2" s="16" t="s">
        <v>77</v>
      </c>
      <c r="B2" s="104"/>
      <c r="C2" s="105"/>
      <c r="D2" s="104"/>
      <c r="E2" s="106"/>
      <c r="F2" s="104"/>
      <c r="G2" s="105"/>
      <c r="H2" s="104"/>
      <c r="I2" s="106"/>
      <c r="J2" s="104"/>
      <c r="K2" s="105"/>
      <c r="L2" s="104"/>
      <c r="M2" s="106"/>
    </row>
    <row r="3" spans="1:14" ht="15.75" x14ac:dyDescent="0.25">
      <c r="A3" s="14" t="s">
        <v>84</v>
      </c>
      <c r="B3" s="75">
        <v>14042</v>
      </c>
      <c r="C3" s="77">
        <v>540</v>
      </c>
      <c r="D3" s="75">
        <v>13502</v>
      </c>
      <c r="E3" s="92">
        <f t="shared" ref="E3" si="0">(C3/B3)</f>
        <v>3.8456060390257799E-2</v>
      </c>
      <c r="F3" s="56">
        <v>2477</v>
      </c>
      <c r="G3" s="56">
        <v>409</v>
      </c>
      <c r="H3" s="56">
        <v>2068</v>
      </c>
      <c r="I3" s="93">
        <f t="shared" ref="I3" si="1">G3/F3</f>
        <v>0.16511909568025837</v>
      </c>
      <c r="J3" s="76">
        <v>780</v>
      </c>
      <c r="K3" s="76">
        <v>226</v>
      </c>
      <c r="L3" s="76">
        <f t="shared" ref="L3" si="2">SUM(J3-K3)</f>
        <v>554</v>
      </c>
      <c r="M3" s="94">
        <f t="shared" ref="M3" si="3">K3/J3</f>
        <v>0.28974358974358977</v>
      </c>
    </row>
    <row r="4" spans="1:14" ht="15.75" x14ac:dyDescent="0.25">
      <c r="A4" s="14" t="s">
        <v>83</v>
      </c>
      <c r="B4" s="75">
        <v>152828</v>
      </c>
      <c r="C4" s="77">
        <v>5079</v>
      </c>
      <c r="D4" s="75">
        <v>96962</v>
      </c>
      <c r="E4" s="92">
        <f t="shared" ref="E4:E5" si="4">(C4/B4)</f>
        <v>3.3233438898631139E-2</v>
      </c>
      <c r="F4" s="56">
        <v>14399</v>
      </c>
      <c r="G4" s="56">
        <v>1894</v>
      </c>
      <c r="H4" s="56">
        <v>12505</v>
      </c>
      <c r="I4" s="93">
        <f t="shared" ref="I4:I5" si="5">G4/F4</f>
        <v>0.13153691228557537</v>
      </c>
      <c r="J4" s="76">
        <v>10771</v>
      </c>
      <c r="K4" s="76">
        <v>2312</v>
      </c>
      <c r="L4" s="76">
        <v>8459</v>
      </c>
      <c r="M4" s="94">
        <f t="shared" ref="M4:M5" si="6">K4/J4</f>
        <v>0.21465045028316776</v>
      </c>
    </row>
    <row r="5" spans="1:14" ht="15.75" x14ac:dyDescent="0.25">
      <c r="A5" s="16" t="s">
        <v>85</v>
      </c>
      <c r="B5" s="78">
        <f>SUM(B3:B4)</f>
        <v>166870</v>
      </c>
      <c r="C5" s="78">
        <f>SUM(C3:C4)</f>
        <v>5619</v>
      </c>
      <c r="D5" s="78">
        <f>SUM(D3:D4)</f>
        <v>110464</v>
      </c>
      <c r="E5" s="95">
        <f t="shared" si="4"/>
        <v>3.3672919038772696E-2</v>
      </c>
      <c r="F5" s="79">
        <f>SUM(F3:F4)</f>
        <v>16876</v>
      </c>
      <c r="G5" s="79">
        <f>SUM(G3:G4)</f>
        <v>2303</v>
      </c>
      <c r="H5" s="79">
        <f>SUM(H3:H4)</f>
        <v>14573</v>
      </c>
      <c r="I5" s="96">
        <f t="shared" si="5"/>
        <v>0.13646598720075848</v>
      </c>
      <c r="J5" s="80">
        <f>SUM(J3:J4)</f>
        <v>11551</v>
      </c>
      <c r="K5" s="80">
        <f t="shared" ref="K5:L5" si="7">SUM(K3:K4)</f>
        <v>2538</v>
      </c>
      <c r="L5" s="80">
        <f t="shared" si="7"/>
        <v>9013</v>
      </c>
      <c r="M5" s="97">
        <f t="shared" si="6"/>
        <v>0.21972123625660117</v>
      </c>
    </row>
    <row r="6" spans="1:14" ht="15.75" x14ac:dyDescent="0.25">
      <c r="B6" s="129"/>
      <c r="C6" s="130"/>
      <c r="D6" s="130"/>
      <c r="E6" s="131"/>
      <c r="F6" s="129"/>
    </row>
    <row r="7" spans="1:14" ht="15.75" x14ac:dyDescent="0.25">
      <c r="B7" s="129"/>
      <c r="C7" s="130"/>
      <c r="D7" s="130"/>
      <c r="E7" s="129"/>
      <c r="F7" s="129"/>
    </row>
    <row r="8" spans="1:14" ht="15.75" x14ac:dyDescent="0.25">
      <c r="B8" s="129"/>
      <c r="C8" s="130"/>
      <c r="D8" s="130"/>
      <c r="E8" s="129"/>
      <c r="F8" s="129"/>
    </row>
    <row r="9" spans="1:14" x14ac:dyDescent="0.25">
      <c r="B9" s="129"/>
      <c r="C9" s="139" t="s">
        <v>86</v>
      </c>
      <c r="D9" s="140"/>
      <c r="E9" s="140"/>
      <c r="F9" s="129"/>
    </row>
    <row r="10" spans="1:14" x14ac:dyDescent="0.25">
      <c r="B10" s="129"/>
      <c r="C10" s="129"/>
      <c r="D10" s="129"/>
      <c r="E10" s="129"/>
    </row>
  </sheetData>
  <sortState ref="A6:A29">
    <sortCondition ref="A6"/>
  </sortState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3"/>
  <sheetViews>
    <sheetView topLeftCell="A36" workbookViewId="0">
      <selection activeCell="B60" sqref="B60"/>
    </sheetView>
  </sheetViews>
  <sheetFormatPr defaultRowHeight="15" x14ac:dyDescent="0.25"/>
  <cols>
    <col min="1" max="1" width="34" style="126" customWidth="1"/>
    <col min="2" max="2" width="13.5703125" customWidth="1"/>
    <col min="3" max="3" width="11" customWidth="1"/>
    <col min="7" max="8" width="12.140625" customWidth="1"/>
    <col min="9" max="9" width="16.7109375" customWidth="1"/>
    <col min="12" max="14" width="9.140625" style="127"/>
  </cols>
  <sheetData>
    <row r="1" spans="1:15" ht="18" x14ac:dyDescent="0.25">
      <c r="A1" s="151" t="s">
        <v>99</v>
      </c>
      <c r="B1" s="152"/>
      <c r="C1" s="201" t="s">
        <v>100</v>
      </c>
      <c r="D1" s="202"/>
      <c r="E1" s="202"/>
      <c r="F1" s="202"/>
      <c r="G1" s="202"/>
      <c r="H1" s="202"/>
      <c r="I1" s="202"/>
      <c r="J1" s="202"/>
      <c r="K1" s="203"/>
      <c r="L1" s="109"/>
      <c r="M1" s="109"/>
      <c r="N1" s="109"/>
      <c r="O1" s="109"/>
    </row>
    <row r="2" spans="1:15" ht="18.75" x14ac:dyDescent="0.25">
      <c r="A2" s="153"/>
      <c r="B2" s="154"/>
      <c r="C2" s="204" t="s">
        <v>101</v>
      </c>
      <c r="D2" s="205"/>
      <c r="E2" s="206"/>
      <c r="F2" s="155"/>
      <c r="G2" s="207" t="s">
        <v>102</v>
      </c>
      <c r="H2" s="205"/>
      <c r="I2" s="205"/>
      <c r="J2" s="205"/>
      <c r="K2" s="208"/>
      <c r="L2" s="109"/>
      <c r="M2" s="109"/>
      <c r="N2" s="109"/>
      <c r="O2" s="109"/>
    </row>
    <row r="3" spans="1:15" ht="38.25" x14ac:dyDescent="0.25">
      <c r="A3" s="156" t="s">
        <v>103</v>
      </c>
      <c r="B3" s="157" t="s">
        <v>104</v>
      </c>
      <c r="C3" s="158" t="s">
        <v>105</v>
      </c>
      <c r="D3" s="159" t="s">
        <v>106</v>
      </c>
      <c r="E3" s="159" t="s">
        <v>107</v>
      </c>
      <c r="F3" s="160"/>
      <c r="G3" s="161" t="s">
        <v>108</v>
      </c>
      <c r="H3" s="161" t="s">
        <v>109</v>
      </c>
      <c r="I3" s="159" t="s">
        <v>107</v>
      </c>
      <c r="J3" s="162" t="s">
        <v>106</v>
      </c>
      <c r="K3" s="163" t="s">
        <v>110</v>
      </c>
      <c r="L3" s="164" t="s">
        <v>111</v>
      </c>
      <c r="O3" s="127"/>
    </row>
    <row r="4" spans="1:15" x14ac:dyDescent="0.25">
      <c r="A4" s="165" t="s">
        <v>112</v>
      </c>
      <c r="B4" s="166">
        <v>31</v>
      </c>
      <c r="C4" s="167">
        <v>215</v>
      </c>
      <c r="D4" s="168">
        <v>0.63798219584569738</v>
      </c>
      <c r="E4" s="169">
        <v>337</v>
      </c>
      <c r="F4" s="170"/>
      <c r="G4" s="171">
        <v>255</v>
      </c>
      <c r="H4" s="171">
        <v>80</v>
      </c>
      <c r="I4" s="171">
        <v>431</v>
      </c>
      <c r="J4" s="172">
        <v>0.59164733178654294</v>
      </c>
      <c r="K4" s="173">
        <v>96</v>
      </c>
      <c r="L4" s="174">
        <v>-4.6334864059154435E-2</v>
      </c>
      <c r="O4" s="127"/>
    </row>
    <row r="5" spans="1:15" x14ac:dyDescent="0.25">
      <c r="A5" s="165" t="s">
        <v>113</v>
      </c>
      <c r="B5" s="166">
        <v>33</v>
      </c>
      <c r="C5" s="167">
        <v>59</v>
      </c>
      <c r="D5" s="168">
        <v>0.64835164835164838</v>
      </c>
      <c r="E5" s="169">
        <v>91</v>
      </c>
      <c r="F5" s="170"/>
      <c r="G5" s="171">
        <v>110</v>
      </c>
      <c r="H5" s="171">
        <v>24</v>
      </c>
      <c r="I5" s="171">
        <v>175</v>
      </c>
      <c r="J5" s="172">
        <v>0.62857142857142856</v>
      </c>
      <c r="K5" s="173">
        <v>41</v>
      </c>
      <c r="L5" s="174">
        <v>-1.9780219780219821E-2</v>
      </c>
      <c r="O5" s="127"/>
    </row>
    <row r="6" spans="1:15" x14ac:dyDescent="0.25">
      <c r="A6" s="165" t="s">
        <v>114</v>
      </c>
      <c r="B6" s="166">
        <v>34</v>
      </c>
      <c r="C6" s="167">
        <v>71</v>
      </c>
      <c r="D6" s="168">
        <v>0.61206896551724133</v>
      </c>
      <c r="E6" s="169">
        <v>116</v>
      </c>
      <c r="F6" s="170"/>
      <c r="G6" s="171">
        <v>101</v>
      </c>
      <c r="H6" s="171">
        <v>22</v>
      </c>
      <c r="I6" s="171">
        <v>183</v>
      </c>
      <c r="J6" s="172">
        <v>0.55191256830601088</v>
      </c>
      <c r="K6" s="173">
        <v>60</v>
      </c>
      <c r="L6" s="174">
        <v>-6.015639721123045E-2</v>
      </c>
      <c r="O6" s="127"/>
    </row>
    <row r="7" spans="1:15" x14ac:dyDescent="0.25">
      <c r="A7" s="165" t="s">
        <v>115</v>
      </c>
      <c r="B7" s="166">
        <v>35</v>
      </c>
      <c r="C7" s="167">
        <v>29</v>
      </c>
      <c r="D7" s="168">
        <v>0.43939393939393939</v>
      </c>
      <c r="E7" s="169">
        <v>66</v>
      </c>
      <c r="F7" s="170"/>
      <c r="G7" s="171">
        <v>84</v>
      </c>
      <c r="H7" s="171">
        <v>59</v>
      </c>
      <c r="I7" s="171">
        <v>160</v>
      </c>
      <c r="J7" s="172">
        <v>0.52500000000000002</v>
      </c>
      <c r="K7" s="173">
        <v>17</v>
      </c>
      <c r="L7" s="174">
        <v>8.560606060606063E-2</v>
      </c>
      <c r="O7" s="127"/>
    </row>
    <row r="8" spans="1:15" x14ac:dyDescent="0.25">
      <c r="A8" s="165" t="s">
        <v>116</v>
      </c>
      <c r="B8" s="166">
        <v>36</v>
      </c>
      <c r="C8" s="167">
        <v>169</v>
      </c>
      <c r="D8" s="168">
        <v>0.71008403361344541</v>
      </c>
      <c r="E8" s="169">
        <v>238</v>
      </c>
      <c r="F8" s="170"/>
      <c r="G8" s="171">
        <v>59</v>
      </c>
      <c r="H8" s="171">
        <v>3</v>
      </c>
      <c r="I8" s="171">
        <v>114</v>
      </c>
      <c r="J8" s="172">
        <v>0.51754385964912286</v>
      </c>
      <c r="K8" s="173">
        <v>52</v>
      </c>
      <c r="L8" s="174">
        <v>-0.19254017396432255</v>
      </c>
      <c r="O8" s="127"/>
    </row>
    <row r="9" spans="1:15" x14ac:dyDescent="0.25">
      <c r="A9" s="165" t="s">
        <v>117</v>
      </c>
      <c r="B9" s="166">
        <v>37</v>
      </c>
      <c r="C9" s="167">
        <v>111</v>
      </c>
      <c r="D9" s="168">
        <v>0.73509933774834435</v>
      </c>
      <c r="E9" s="169">
        <v>151</v>
      </c>
      <c r="F9" s="170"/>
      <c r="G9" s="171">
        <v>45</v>
      </c>
      <c r="H9" s="171">
        <v>12</v>
      </c>
      <c r="I9" s="171">
        <v>77</v>
      </c>
      <c r="J9" s="172">
        <v>0.58441558441558439</v>
      </c>
      <c r="K9" s="173">
        <v>20</v>
      </c>
      <c r="L9" s="174">
        <v>-0.15068375333275996</v>
      </c>
      <c r="O9" s="127"/>
    </row>
    <row r="10" spans="1:15" x14ac:dyDescent="0.25">
      <c r="A10" s="165" t="s">
        <v>118</v>
      </c>
      <c r="B10" s="166">
        <v>39</v>
      </c>
      <c r="C10" s="167">
        <v>154</v>
      </c>
      <c r="D10" s="168">
        <v>0.83695652173913049</v>
      </c>
      <c r="E10" s="169">
        <v>184</v>
      </c>
      <c r="F10" s="170"/>
      <c r="G10" s="171">
        <v>65</v>
      </c>
      <c r="H10" s="171">
        <v>11</v>
      </c>
      <c r="I10" s="171">
        <v>103</v>
      </c>
      <c r="J10" s="172">
        <v>0.6310679611650486</v>
      </c>
      <c r="K10" s="173">
        <v>27</v>
      </c>
      <c r="L10" s="174">
        <v>-0.20588856057408189</v>
      </c>
      <c r="O10" s="127"/>
    </row>
    <row r="11" spans="1:15" x14ac:dyDescent="0.25">
      <c r="A11" s="165" t="s">
        <v>119</v>
      </c>
      <c r="B11" s="166">
        <v>41</v>
      </c>
      <c r="C11" s="167">
        <v>27</v>
      </c>
      <c r="D11" s="168">
        <v>0.33750000000000002</v>
      </c>
      <c r="E11" s="169">
        <v>80</v>
      </c>
      <c r="F11" s="170"/>
      <c r="G11" s="171">
        <v>59</v>
      </c>
      <c r="H11" s="171">
        <v>84</v>
      </c>
      <c r="I11" s="171">
        <v>182</v>
      </c>
      <c r="J11" s="172">
        <v>0.32417582417582419</v>
      </c>
      <c r="K11" s="173">
        <v>39</v>
      </c>
      <c r="L11" s="174">
        <v>-1.3324175824175832E-2</v>
      </c>
      <c r="O11" s="127"/>
    </row>
    <row r="12" spans="1:15" x14ac:dyDescent="0.25">
      <c r="A12" s="165" t="s">
        <v>120</v>
      </c>
      <c r="B12" s="166">
        <v>42</v>
      </c>
      <c r="C12" s="167">
        <v>5</v>
      </c>
      <c r="D12" s="168">
        <v>0.11627906976744186</v>
      </c>
      <c r="E12" s="169">
        <v>43</v>
      </c>
      <c r="F12" s="170"/>
      <c r="G12" s="171">
        <v>27</v>
      </c>
      <c r="H12" s="171">
        <v>30</v>
      </c>
      <c r="I12" s="171">
        <v>80</v>
      </c>
      <c r="J12" s="172">
        <v>0.33750000000000002</v>
      </c>
      <c r="K12" s="173">
        <v>23</v>
      </c>
      <c r="L12" s="174">
        <v>0.22122093023255818</v>
      </c>
      <c r="O12" s="127"/>
    </row>
    <row r="13" spans="1:15" x14ac:dyDescent="0.25">
      <c r="A13" s="165" t="s">
        <v>121</v>
      </c>
      <c r="B13" s="166">
        <v>44</v>
      </c>
      <c r="C13" s="167">
        <v>66</v>
      </c>
      <c r="D13" s="168">
        <v>0.24812030075187969</v>
      </c>
      <c r="E13" s="169">
        <v>266</v>
      </c>
      <c r="F13" s="170"/>
      <c r="G13" s="171">
        <v>102</v>
      </c>
      <c r="H13" s="171">
        <v>222</v>
      </c>
      <c r="I13" s="171">
        <v>342</v>
      </c>
      <c r="J13" s="172">
        <v>0.2982456140350877</v>
      </c>
      <c r="K13" s="173">
        <v>18</v>
      </c>
      <c r="L13" s="174">
        <v>5.0125313283208017E-2</v>
      </c>
      <c r="O13" s="127"/>
    </row>
    <row r="14" spans="1:15" x14ac:dyDescent="0.25">
      <c r="A14" s="165" t="s">
        <v>122</v>
      </c>
      <c r="B14" s="166">
        <v>45</v>
      </c>
      <c r="C14" s="167">
        <v>15</v>
      </c>
      <c r="D14" s="168">
        <v>1</v>
      </c>
      <c r="E14" s="169">
        <v>15</v>
      </c>
      <c r="F14" s="170"/>
      <c r="G14" s="171">
        <v>9</v>
      </c>
      <c r="H14" s="171"/>
      <c r="I14" s="171">
        <v>15</v>
      </c>
      <c r="J14" s="172">
        <v>0.6</v>
      </c>
      <c r="K14" s="173">
        <v>6</v>
      </c>
      <c r="L14" s="174">
        <v>-0.4</v>
      </c>
      <c r="O14" s="127"/>
    </row>
    <row r="15" spans="1:15" x14ac:dyDescent="0.25">
      <c r="A15" s="165" t="s">
        <v>123</v>
      </c>
      <c r="B15" s="166">
        <v>46</v>
      </c>
      <c r="C15" s="167">
        <v>14</v>
      </c>
      <c r="D15" s="168">
        <v>0.5</v>
      </c>
      <c r="E15" s="169">
        <v>28</v>
      </c>
      <c r="F15" s="170"/>
      <c r="G15" s="171">
        <v>29</v>
      </c>
      <c r="H15" s="171">
        <v>26</v>
      </c>
      <c r="I15" s="171">
        <v>67</v>
      </c>
      <c r="J15" s="172">
        <v>0.43283582089552236</v>
      </c>
      <c r="K15" s="173">
        <v>12</v>
      </c>
      <c r="L15" s="174">
        <v>-6.7164179104477639E-2</v>
      </c>
      <c r="O15" s="127"/>
    </row>
    <row r="16" spans="1:15" x14ac:dyDescent="0.25">
      <c r="A16" s="165" t="s">
        <v>124</v>
      </c>
      <c r="B16" s="166">
        <v>47</v>
      </c>
      <c r="C16" s="167">
        <v>13</v>
      </c>
      <c r="D16" s="168">
        <v>0.2</v>
      </c>
      <c r="E16" s="169">
        <v>65</v>
      </c>
      <c r="F16" s="170"/>
      <c r="G16" s="171">
        <v>18</v>
      </c>
      <c r="H16" s="171">
        <v>44</v>
      </c>
      <c r="I16" s="171">
        <v>82</v>
      </c>
      <c r="J16" s="172">
        <v>0.21951219512195122</v>
      </c>
      <c r="K16" s="173">
        <v>20</v>
      </c>
      <c r="L16" s="174">
        <v>1.9512195121951209E-2</v>
      </c>
      <c r="O16" s="127"/>
    </row>
    <row r="17" spans="1:12" x14ac:dyDescent="0.25">
      <c r="A17" s="165" t="s">
        <v>125</v>
      </c>
      <c r="B17" s="166">
        <v>49</v>
      </c>
      <c r="C17" s="167">
        <v>184</v>
      </c>
      <c r="D17" s="168">
        <v>0.49595687331536387</v>
      </c>
      <c r="E17" s="169">
        <v>371</v>
      </c>
      <c r="F17" s="170"/>
      <c r="G17" s="171">
        <v>123</v>
      </c>
      <c r="H17" s="171">
        <v>60</v>
      </c>
      <c r="I17" s="171">
        <v>196</v>
      </c>
      <c r="J17" s="172">
        <v>0.62755102040816324</v>
      </c>
      <c r="K17" s="173">
        <v>13</v>
      </c>
      <c r="L17" s="174">
        <v>0.13159414709279937</v>
      </c>
    </row>
    <row r="18" spans="1:12" x14ac:dyDescent="0.25">
      <c r="A18" s="165" t="s">
        <v>126</v>
      </c>
      <c r="B18" s="166">
        <v>51</v>
      </c>
      <c r="C18" s="167">
        <v>22</v>
      </c>
      <c r="D18" s="168">
        <v>0.16666666666666666</v>
      </c>
      <c r="E18" s="169">
        <v>132</v>
      </c>
      <c r="F18" s="170"/>
      <c r="G18" s="171">
        <v>46</v>
      </c>
      <c r="H18" s="171">
        <v>119</v>
      </c>
      <c r="I18" s="171">
        <v>224</v>
      </c>
      <c r="J18" s="172">
        <v>0.20535714285714285</v>
      </c>
      <c r="K18" s="173">
        <v>59</v>
      </c>
      <c r="L18" s="174">
        <v>3.8690476190476192E-2</v>
      </c>
    </row>
    <row r="19" spans="1:12" x14ac:dyDescent="0.25">
      <c r="A19" s="165" t="s">
        <v>127</v>
      </c>
      <c r="B19" s="166">
        <v>53</v>
      </c>
      <c r="C19" s="167">
        <v>14</v>
      </c>
      <c r="D19" s="168">
        <v>0.32558139534883723</v>
      </c>
      <c r="E19" s="169">
        <v>43</v>
      </c>
      <c r="F19" s="170"/>
      <c r="G19" s="171">
        <v>13</v>
      </c>
      <c r="H19" s="171">
        <v>39</v>
      </c>
      <c r="I19" s="171">
        <v>67</v>
      </c>
      <c r="J19" s="172">
        <v>0.19402985074626866</v>
      </c>
      <c r="K19" s="173">
        <v>15</v>
      </c>
      <c r="L19" s="174">
        <v>-0.13155154460256857</v>
      </c>
    </row>
    <row r="20" spans="1:12" x14ac:dyDescent="0.25">
      <c r="A20" s="165" t="s">
        <v>128</v>
      </c>
      <c r="B20" s="166">
        <v>61</v>
      </c>
      <c r="C20" s="167">
        <v>93</v>
      </c>
      <c r="D20" s="168">
        <v>0.47938144329896909</v>
      </c>
      <c r="E20" s="169">
        <v>194</v>
      </c>
      <c r="F20" s="170"/>
      <c r="G20" s="171">
        <v>195</v>
      </c>
      <c r="H20" s="171">
        <v>123</v>
      </c>
      <c r="I20" s="171">
        <v>390</v>
      </c>
      <c r="J20" s="172">
        <v>0.5</v>
      </c>
      <c r="K20" s="173">
        <v>72</v>
      </c>
      <c r="L20" s="174">
        <v>2.061855670103091E-2</v>
      </c>
    </row>
    <row r="21" spans="1:12" x14ac:dyDescent="0.25">
      <c r="A21" s="165" t="s">
        <v>129</v>
      </c>
      <c r="B21" s="166">
        <v>63</v>
      </c>
      <c r="C21" s="167">
        <v>21</v>
      </c>
      <c r="D21" s="168">
        <v>0.7</v>
      </c>
      <c r="E21" s="169">
        <v>30</v>
      </c>
      <c r="F21" s="170"/>
      <c r="G21" s="171">
        <v>30</v>
      </c>
      <c r="H21" s="171">
        <v>14</v>
      </c>
      <c r="I21" s="171">
        <v>64</v>
      </c>
      <c r="J21" s="172">
        <v>0.46875</v>
      </c>
      <c r="K21" s="173">
        <v>20</v>
      </c>
      <c r="L21" s="174">
        <v>-0.23124999999999996</v>
      </c>
    </row>
    <row r="22" spans="1:12" x14ac:dyDescent="0.25">
      <c r="A22" s="165" t="s">
        <v>130</v>
      </c>
      <c r="B22" s="166">
        <v>64</v>
      </c>
      <c r="C22" s="167">
        <v>32</v>
      </c>
      <c r="D22" s="168">
        <v>0.69565217391304346</v>
      </c>
      <c r="E22" s="169">
        <v>46</v>
      </c>
      <c r="F22" s="170"/>
      <c r="G22" s="171">
        <v>45</v>
      </c>
      <c r="H22" s="171">
        <v>19</v>
      </c>
      <c r="I22" s="171">
        <v>92</v>
      </c>
      <c r="J22" s="172">
        <v>0.4891304347826087</v>
      </c>
      <c r="K22" s="173">
        <v>28</v>
      </c>
      <c r="L22" s="174">
        <v>-0.20652173913043476</v>
      </c>
    </row>
    <row r="23" spans="1:12" x14ac:dyDescent="0.25">
      <c r="A23" s="165" t="s">
        <v>131</v>
      </c>
      <c r="B23" s="166">
        <v>65</v>
      </c>
      <c r="C23" s="167">
        <v>39</v>
      </c>
      <c r="D23" s="168">
        <v>0.39795918367346939</v>
      </c>
      <c r="E23" s="169">
        <v>98</v>
      </c>
      <c r="F23" s="170"/>
      <c r="G23" s="171">
        <v>95</v>
      </c>
      <c r="H23" s="171">
        <v>140</v>
      </c>
      <c r="I23" s="171">
        <v>274</v>
      </c>
      <c r="J23" s="172">
        <v>0.34671532846715331</v>
      </c>
      <c r="K23" s="173">
        <v>39</v>
      </c>
      <c r="L23" s="174">
        <v>-5.124385520631608E-2</v>
      </c>
    </row>
    <row r="24" spans="1:12" x14ac:dyDescent="0.25">
      <c r="A24" s="165" t="s">
        <v>132</v>
      </c>
      <c r="B24" s="166">
        <v>66</v>
      </c>
      <c r="C24" s="167">
        <v>191</v>
      </c>
      <c r="D24" s="168">
        <v>0.75196850393700787</v>
      </c>
      <c r="E24" s="169">
        <v>254</v>
      </c>
      <c r="F24" s="170"/>
      <c r="G24" s="171">
        <v>102</v>
      </c>
      <c r="H24" s="171">
        <v>60</v>
      </c>
      <c r="I24" s="171">
        <v>185</v>
      </c>
      <c r="J24" s="172">
        <v>0.55135135135135138</v>
      </c>
      <c r="K24" s="173">
        <v>23</v>
      </c>
      <c r="L24" s="174">
        <v>-0.20061715258565649</v>
      </c>
    </row>
    <row r="25" spans="1:12" x14ac:dyDescent="0.25">
      <c r="A25" s="165" t="s">
        <v>133</v>
      </c>
      <c r="B25" s="166">
        <v>67</v>
      </c>
      <c r="C25" s="167">
        <v>53</v>
      </c>
      <c r="D25" s="168">
        <v>0.67088607594936711</v>
      </c>
      <c r="E25" s="169">
        <v>79</v>
      </c>
      <c r="F25" s="170"/>
      <c r="G25" s="171">
        <v>45</v>
      </c>
      <c r="H25" s="171">
        <v>16</v>
      </c>
      <c r="I25" s="171">
        <v>73</v>
      </c>
      <c r="J25" s="172">
        <v>0.61643835616438358</v>
      </c>
      <c r="K25" s="173">
        <v>12</v>
      </c>
      <c r="L25" s="174">
        <v>-5.4447719784983528E-2</v>
      </c>
    </row>
    <row r="26" spans="1:12" x14ac:dyDescent="0.25">
      <c r="A26" s="165" t="s">
        <v>134</v>
      </c>
      <c r="B26" s="166">
        <v>68</v>
      </c>
      <c r="C26" s="167">
        <v>47</v>
      </c>
      <c r="D26" s="168">
        <v>0.70149253731343286</v>
      </c>
      <c r="E26" s="169">
        <v>67</v>
      </c>
      <c r="F26" s="170"/>
      <c r="G26" s="171">
        <v>40</v>
      </c>
      <c r="H26" s="171">
        <v>2</v>
      </c>
      <c r="I26" s="171">
        <v>44</v>
      </c>
      <c r="J26" s="172">
        <v>0.90909090909090906</v>
      </c>
      <c r="K26" s="173">
        <v>2</v>
      </c>
      <c r="L26" s="174">
        <v>0.2075983717774762</v>
      </c>
    </row>
    <row r="27" spans="1:12" x14ac:dyDescent="0.25">
      <c r="A27" s="165" t="s">
        <v>135</v>
      </c>
      <c r="B27" s="166">
        <v>601</v>
      </c>
      <c r="C27" s="167">
        <v>0</v>
      </c>
      <c r="D27" s="168"/>
      <c r="E27" s="169">
        <v>0</v>
      </c>
      <c r="F27" s="170"/>
      <c r="G27" s="171">
        <v>460</v>
      </c>
      <c r="H27" s="171">
        <v>277</v>
      </c>
      <c r="I27" s="171">
        <v>737</v>
      </c>
      <c r="J27" s="172">
        <v>0.62415196743554957</v>
      </c>
      <c r="K27" s="173">
        <v>0</v>
      </c>
      <c r="L27" s="174"/>
    </row>
    <row r="28" spans="1:12" x14ac:dyDescent="0.25">
      <c r="A28" s="165" t="s">
        <v>136</v>
      </c>
      <c r="B28" s="166">
        <v>71</v>
      </c>
      <c r="C28" s="167">
        <v>65</v>
      </c>
      <c r="D28" s="168">
        <v>0.53278688524590168</v>
      </c>
      <c r="E28" s="169">
        <v>122</v>
      </c>
      <c r="F28" s="170"/>
      <c r="G28" s="171">
        <v>122</v>
      </c>
      <c r="H28" s="171">
        <v>51</v>
      </c>
      <c r="I28" s="171">
        <v>252</v>
      </c>
      <c r="J28" s="172">
        <v>0.48412698412698413</v>
      </c>
      <c r="K28" s="173">
        <v>79</v>
      </c>
      <c r="L28" s="174">
        <v>-4.8659901118917548E-2</v>
      </c>
    </row>
    <row r="29" spans="1:12" x14ac:dyDescent="0.25">
      <c r="A29" s="165" t="s">
        <v>137</v>
      </c>
      <c r="B29" s="166">
        <v>72</v>
      </c>
      <c r="C29" s="167">
        <v>41</v>
      </c>
      <c r="D29" s="168">
        <v>0.49397590361445781</v>
      </c>
      <c r="E29" s="169">
        <v>83</v>
      </c>
      <c r="F29" s="170"/>
      <c r="G29" s="171">
        <v>57</v>
      </c>
      <c r="H29" s="171">
        <v>43</v>
      </c>
      <c r="I29" s="171">
        <v>157</v>
      </c>
      <c r="J29" s="172">
        <v>0.36305732484076431</v>
      </c>
      <c r="K29" s="173">
        <v>57</v>
      </c>
      <c r="L29" s="174">
        <v>-0.13091857877369351</v>
      </c>
    </row>
    <row r="30" spans="1:12" x14ac:dyDescent="0.25">
      <c r="A30" s="165" t="s">
        <v>138</v>
      </c>
      <c r="B30" s="166">
        <v>73</v>
      </c>
      <c r="C30" s="167">
        <v>148</v>
      </c>
      <c r="D30" s="168">
        <v>0.70476190476190481</v>
      </c>
      <c r="E30" s="169">
        <v>210</v>
      </c>
      <c r="F30" s="170"/>
      <c r="G30" s="171">
        <v>218</v>
      </c>
      <c r="H30" s="171">
        <v>64</v>
      </c>
      <c r="I30" s="171">
        <v>365</v>
      </c>
      <c r="J30" s="172">
        <v>0.59726027397260273</v>
      </c>
      <c r="K30" s="173">
        <v>83</v>
      </c>
      <c r="L30" s="174">
        <v>-0.10750163078930208</v>
      </c>
    </row>
    <row r="31" spans="1:12" x14ac:dyDescent="0.25">
      <c r="A31" s="165" t="s">
        <v>139</v>
      </c>
      <c r="B31" s="166">
        <v>75</v>
      </c>
      <c r="C31" s="167">
        <v>39</v>
      </c>
      <c r="D31" s="168">
        <v>0.43333333333333335</v>
      </c>
      <c r="E31" s="169">
        <v>90</v>
      </c>
      <c r="F31" s="170"/>
      <c r="G31" s="171">
        <v>108</v>
      </c>
      <c r="H31" s="171">
        <v>32</v>
      </c>
      <c r="I31" s="171">
        <v>187</v>
      </c>
      <c r="J31" s="172">
        <v>0.57754010695187163</v>
      </c>
      <c r="K31" s="173">
        <v>47</v>
      </c>
      <c r="L31" s="174">
        <v>0.14420677361853829</v>
      </c>
    </row>
    <row r="32" spans="1:12" x14ac:dyDescent="0.25">
      <c r="A32" s="165" t="s">
        <v>140</v>
      </c>
      <c r="B32" s="166">
        <v>76</v>
      </c>
      <c r="C32" s="167">
        <v>64</v>
      </c>
      <c r="D32" s="168">
        <v>0.57657657657657657</v>
      </c>
      <c r="E32" s="169">
        <v>111</v>
      </c>
      <c r="F32" s="170"/>
      <c r="G32" s="171">
        <v>88</v>
      </c>
      <c r="H32" s="171">
        <v>27</v>
      </c>
      <c r="I32" s="171">
        <v>207</v>
      </c>
      <c r="J32" s="172">
        <v>0.4251207729468599</v>
      </c>
      <c r="K32" s="173">
        <v>92</v>
      </c>
      <c r="L32" s="174">
        <v>-0.15145580362971667</v>
      </c>
    </row>
    <row r="33" spans="1:15" x14ac:dyDescent="0.25">
      <c r="A33" s="165" t="s">
        <v>141</v>
      </c>
      <c r="B33" s="166">
        <v>77</v>
      </c>
      <c r="C33" s="167">
        <v>114</v>
      </c>
      <c r="D33" s="168">
        <v>0.55609756097560981</v>
      </c>
      <c r="E33" s="169">
        <v>205</v>
      </c>
      <c r="F33" s="170"/>
      <c r="G33" s="171">
        <v>165</v>
      </c>
      <c r="H33" s="171">
        <v>134</v>
      </c>
      <c r="I33" s="171">
        <v>348</v>
      </c>
      <c r="J33" s="172">
        <v>0.47413793103448276</v>
      </c>
      <c r="K33" s="173">
        <v>49</v>
      </c>
      <c r="L33" s="174">
        <v>-8.1959629941127043E-2</v>
      </c>
      <c r="O33" s="127"/>
    </row>
    <row r="34" spans="1:15" x14ac:dyDescent="0.25">
      <c r="A34" s="165" t="s">
        <v>142</v>
      </c>
      <c r="B34" s="166">
        <v>78</v>
      </c>
      <c r="C34" s="167">
        <v>60</v>
      </c>
      <c r="D34" s="168">
        <v>0.48</v>
      </c>
      <c r="E34" s="169">
        <v>125</v>
      </c>
      <c r="F34" s="170"/>
      <c r="G34" s="171">
        <v>93</v>
      </c>
      <c r="H34" s="171">
        <v>52</v>
      </c>
      <c r="I34" s="171">
        <v>172</v>
      </c>
      <c r="J34" s="172">
        <v>0.54069767441860461</v>
      </c>
      <c r="K34" s="173">
        <v>27</v>
      </c>
      <c r="L34" s="174">
        <v>6.069767441860463E-2</v>
      </c>
      <c r="O34" s="127"/>
    </row>
    <row r="35" spans="1:15" x14ac:dyDescent="0.25">
      <c r="A35" s="165" t="s">
        <v>143</v>
      </c>
      <c r="B35" s="166">
        <v>701</v>
      </c>
      <c r="C35" s="167">
        <v>54</v>
      </c>
      <c r="D35" s="168">
        <v>0.421875</v>
      </c>
      <c r="E35" s="169">
        <v>128</v>
      </c>
      <c r="F35" s="170"/>
      <c r="G35" s="171">
        <v>108</v>
      </c>
      <c r="H35" s="171">
        <v>23</v>
      </c>
      <c r="I35" s="171">
        <v>184</v>
      </c>
      <c r="J35" s="172">
        <v>0.58695652173913049</v>
      </c>
      <c r="K35" s="173">
        <v>53</v>
      </c>
      <c r="L35" s="174">
        <v>0.16508152173913049</v>
      </c>
      <c r="O35" s="127"/>
    </row>
    <row r="36" spans="1:15" x14ac:dyDescent="0.25">
      <c r="A36" s="165" t="s">
        <v>144</v>
      </c>
      <c r="B36" s="166">
        <v>702</v>
      </c>
      <c r="C36" s="167">
        <v>71</v>
      </c>
      <c r="D36" s="168">
        <v>0.61739130434782608</v>
      </c>
      <c r="E36" s="169">
        <v>115</v>
      </c>
      <c r="F36" s="170"/>
      <c r="G36" s="171">
        <v>80</v>
      </c>
      <c r="H36" s="171">
        <v>53</v>
      </c>
      <c r="I36" s="171">
        <v>176</v>
      </c>
      <c r="J36" s="172">
        <v>0.45454545454545453</v>
      </c>
      <c r="K36" s="173">
        <v>43</v>
      </c>
      <c r="L36" s="174">
        <v>-0.16284584980237155</v>
      </c>
      <c r="O36" s="127"/>
    </row>
    <row r="37" spans="1:15" x14ac:dyDescent="0.25">
      <c r="A37" s="165" t="s">
        <v>145</v>
      </c>
      <c r="B37" s="166">
        <v>703</v>
      </c>
      <c r="C37" s="167">
        <v>82</v>
      </c>
      <c r="D37" s="168">
        <v>0.68333333333333335</v>
      </c>
      <c r="E37" s="169">
        <v>120</v>
      </c>
      <c r="F37" s="170"/>
      <c r="G37" s="171">
        <v>95</v>
      </c>
      <c r="H37" s="171">
        <v>63</v>
      </c>
      <c r="I37" s="171">
        <v>182</v>
      </c>
      <c r="J37" s="172">
        <v>0.52197802197802201</v>
      </c>
      <c r="K37" s="173">
        <v>24</v>
      </c>
      <c r="L37" s="174">
        <v>-0.16135531135531134</v>
      </c>
      <c r="O37" s="127"/>
    </row>
    <row r="38" spans="1:15" x14ac:dyDescent="0.25">
      <c r="A38" s="165" t="s">
        <v>146</v>
      </c>
      <c r="B38" s="166">
        <v>201</v>
      </c>
      <c r="C38" s="167">
        <v>94</v>
      </c>
      <c r="D38" s="168">
        <v>0.51086956521739135</v>
      </c>
      <c r="E38" s="169">
        <v>184</v>
      </c>
      <c r="F38" s="170"/>
      <c r="G38" s="171">
        <v>117</v>
      </c>
      <c r="H38" s="171">
        <v>86</v>
      </c>
      <c r="I38" s="171">
        <v>283</v>
      </c>
      <c r="J38" s="172">
        <v>0.41342756183745583</v>
      </c>
      <c r="K38" s="173">
        <v>80</v>
      </c>
      <c r="L38" s="174">
        <v>-9.7442003379935527E-2</v>
      </c>
      <c r="O38" s="127"/>
    </row>
    <row r="39" spans="1:15" x14ac:dyDescent="0.25">
      <c r="A39" s="165" t="s">
        <v>147</v>
      </c>
      <c r="B39" s="166">
        <v>203</v>
      </c>
      <c r="C39" s="167">
        <v>40</v>
      </c>
      <c r="D39" s="168">
        <v>0.43478260869565216</v>
      </c>
      <c r="E39" s="169">
        <v>92</v>
      </c>
      <c r="F39" s="170"/>
      <c r="G39" s="171">
        <v>70</v>
      </c>
      <c r="H39" s="171">
        <v>66</v>
      </c>
      <c r="I39" s="171">
        <v>173</v>
      </c>
      <c r="J39" s="172">
        <v>0.40462427745664742</v>
      </c>
      <c r="K39" s="173">
        <v>37</v>
      </c>
      <c r="L39" s="174">
        <v>-3.0158331239004743E-2</v>
      </c>
      <c r="O39" s="127"/>
    </row>
    <row r="40" spans="1:15" x14ac:dyDescent="0.25">
      <c r="A40" s="165" t="s">
        <v>148</v>
      </c>
      <c r="B40" s="166">
        <v>204</v>
      </c>
      <c r="C40" s="175">
        <v>193</v>
      </c>
      <c r="D40" s="168">
        <v>0.69675090252707583</v>
      </c>
      <c r="E40" s="176">
        <v>277</v>
      </c>
      <c r="F40" s="170"/>
      <c r="G40" s="171">
        <v>221</v>
      </c>
      <c r="H40" s="171">
        <v>39</v>
      </c>
      <c r="I40" s="171">
        <v>289</v>
      </c>
      <c r="J40" s="172">
        <v>0.76470588235294112</v>
      </c>
      <c r="K40" s="173">
        <v>29</v>
      </c>
      <c r="L40" s="174">
        <v>6.7954979825865292E-2</v>
      </c>
      <c r="O40" s="127"/>
    </row>
    <row r="41" spans="1:15" x14ac:dyDescent="0.25">
      <c r="A41" s="165" t="s">
        <v>149</v>
      </c>
      <c r="B41" s="166">
        <v>205</v>
      </c>
      <c r="C41" s="167">
        <v>35</v>
      </c>
      <c r="D41" s="168">
        <v>0.42168674698795183</v>
      </c>
      <c r="E41" s="169">
        <v>83</v>
      </c>
      <c r="F41" s="170"/>
      <c r="G41" s="171">
        <v>43</v>
      </c>
      <c r="H41" s="171">
        <v>50</v>
      </c>
      <c r="I41" s="171">
        <v>113</v>
      </c>
      <c r="J41" s="172">
        <v>0.38053097345132741</v>
      </c>
      <c r="K41" s="173">
        <v>20</v>
      </c>
      <c r="L41" s="174">
        <v>-4.1155773536624418E-2</v>
      </c>
      <c r="O41" s="127"/>
    </row>
    <row r="42" spans="1:15" x14ac:dyDescent="0.25">
      <c r="A42" s="165" t="s">
        <v>150</v>
      </c>
      <c r="B42" s="166">
        <v>206</v>
      </c>
      <c r="C42" s="167">
        <v>129</v>
      </c>
      <c r="D42" s="168">
        <v>0.51807228915662651</v>
      </c>
      <c r="E42" s="169">
        <v>249</v>
      </c>
      <c r="F42" s="170"/>
      <c r="G42" s="171">
        <v>193</v>
      </c>
      <c r="H42" s="171">
        <v>169</v>
      </c>
      <c r="I42" s="171">
        <v>513</v>
      </c>
      <c r="J42" s="172">
        <v>0.37621832358674462</v>
      </c>
      <c r="K42" s="173">
        <v>151</v>
      </c>
      <c r="L42" s="174">
        <v>-0.14185396556988189</v>
      </c>
      <c r="O42" s="127"/>
    </row>
    <row r="43" spans="1:15" x14ac:dyDescent="0.25">
      <c r="A43" s="165" t="s">
        <v>151</v>
      </c>
      <c r="B43" s="166">
        <v>207</v>
      </c>
      <c r="C43" s="167">
        <v>42</v>
      </c>
      <c r="D43" s="168">
        <v>0.65625</v>
      </c>
      <c r="E43" s="169">
        <v>64</v>
      </c>
      <c r="F43" s="170"/>
      <c r="G43" s="171">
        <v>55</v>
      </c>
      <c r="H43" s="171">
        <v>37</v>
      </c>
      <c r="I43" s="171">
        <v>144</v>
      </c>
      <c r="J43" s="172">
        <v>0.38194444444444442</v>
      </c>
      <c r="K43" s="173">
        <v>52</v>
      </c>
      <c r="L43" s="174">
        <v>-0.27430555555555558</v>
      </c>
      <c r="O43" s="127"/>
    </row>
    <row r="44" spans="1:15" x14ac:dyDescent="0.25">
      <c r="A44" s="165" t="s">
        <v>152</v>
      </c>
      <c r="B44" s="166">
        <v>208</v>
      </c>
      <c r="C44" s="167">
        <v>15</v>
      </c>
      <c r="D44" s="168">
        <v>0.30612244897959184</v>
      </c>
      <c r="E44" s="169">
        <v>49</v>
      </c>
      <c r="F44" s="170"/>
      <c r="G44" s="171">
        <v>50</v>
      </c>
      <c r="H44" s="171">
        <v>39</v>
      </c>
      <c r="I44" s="171">
        <v>119</v>
      </c>
      <c r="J44" s="172">
        <v>0.42016806722689076</v>
      </c>
      <c r="K44" s="173">
        <v>30</v>
      </c>
      <c r="L44" s="174">
        <v>0.11404561824729892</v>
      </c>
      <c r="O44" s="127"/>
    </row>
    <row r="45" spans="1:15" x14ac:dyDescent="0.25">
      <c r="A45" s="165" t="s">
        <v>153</v>
      </c>
      <c r="B45" s="166">
        <v>209</v>
      </c>
      <c r="C45" s="167">
        <v>107</v>
      </c>
      <c r="D45" s="168">
        <v>0.6645962732919255</v>
      </c>
      <c r="E45" s="169">
        <v>161</v>
      </c>
      <c r="F45" s="170"/>
      <c r="G45" s="171">
        <v>153</v>
      </c>
      <c r="H45" s="171">
        <v>72</v>
      </c>
      <c r="I45" s="171">
        <v>266</v>
      </c>
      <c r="J45" s="172">
        <v>0.57518796992481203</v>
      </c>
      <c r="K45" s="173">
        <v>41</v>
      </c>
      <c r="L45" s="174">
        <v>-8.9408303367113473E-2</v>
      </c>
      <c r="O45" s="127"/>
    </row>
    <row r="46" spans="1:15" x14ac:dyDescent="0.25">
      <c r="A46" s="165" t="s">
        <v>154</v>
      </c>
      <c r="B46" s="166">
        <v>210</v>
      </c>
      <c r="C46" s="167">
        <v>10</v>
      </c>
      <c r="D46" s="168">
        <v>0.12658227848101267</v>
      </c>
      <c r="E46" s="169">
        <v>79</v>
      </c>
      <c r="F46" s="170"/>
      <c r="G46" s="171">
        <v>34</v>
      </c>
      <c r="H46" s="171">
        <v>115</v>
      </c>
      <c r="I46" s="171">
        <v>196</v>
      </c>
      <c r="J46" s="172">
        <v>0.17346938775510204</v>
      </c>
      <c r="K46" s="173">
        <v>47</v>
      </c>
      <c r="L46" s="174">
        <v>4.6887109274089372E-2</v>
      </c>
      <c r="O46" s="127"/>
    </row>
    <row r="47" spans="1:15" x14ac:dyDescent="0.25">
      <c r="A47" s="177" t="s">
        <v>155</v>
      </c>
      <c r="B47" s="178">
        <v>211</v>
      </c>
      <c r="C47" s="167">
        <v>58</v>
      </c>
      <c r="D47" s="168">
        <v>0.52727272727272723</v>
      </c>
      <c r="E47" s="169">
        <v>110</v>
      </c>
      <c r="F47" s="170"/>
      <c r="G47" s="171">
        <v>115</v>
      </c>
      <c r="H47" s="171">
        <v>55</v>
      </c>
      <c r="I47" s="171">
        <v>196</v>
      </c>
      <c r="J47" s="172">
        <v>0.58673469387755106</v>
      </c>
      <c r="K47" s="173">
        <v>26</v>
      </c>
      <c r="L47" s="174">
        <v>5.9461966604823835E-2</v>
      </c>
      <c r="O47" s="127"/>
    </row>
    <row r="48" spans="1:15" x14ac:dyDescent="0.25">
      <c r="A48" s="165" t="s">
        <v>156</v>
      </c>
      <c r="B48" s="166">
        <v>212</v>
      </c>
      <c r="C48" s="167">
        <v>59</v>
      </c>
      <c r="D48" s="168">
        <v>0.5</v>
      </c>
      <c r="E48" s="169">
        <v>118</v>
      </c>
      <c r="F48" s="170"/>
      <c r="G48" s="171">
        <v>93</v>
      </c>
      <c r="H48" s="171">
        <v>64</v>
      </c>
      <c r="I48" s="171">
        <v>167</v>
      </c>
      <c r="J48" s="172">
        <v>0.55688622754491013</v>
      </c>
      <c r="K48" s="173">
        <v>10</v>
      </c>
      <c r="L48" s="174">
        <v>5.6886227544910128E-2</v>
      </c>
      <c r="O48" s="127"/>
    </row>
    <row r="49" spans="1:12" x14ac:dyDescent="0.25">
      <c r="A49" s="165" t="s">
        <v>157</v>
      </c>
      <c r="B49" s="166">
        <v>213</v>
      </c>
      <c r="C49" s="167">
        <v>27</v>
      </c>
      <c r="D49" s="168">
        <v>0.38028169014084506</v>
      </c>
      <c r="E49" s="169">
        <v>71</v>
      </c>
      <c r="F49" s="170"/>
      <c r="G49" s="171">
        <v>62</v>
      </c>
      <c r="H49" s="171">
        <v>35</v>
      </c>
      <c r="I49" s="171">
        <v>99</v>
      </c>
      <c r="J49" s="172">
        <v>0.6262626262626263</v>
      </c>
      <c r="K49" s="173">
        <v>2</v>
      </c>
      <c r="L49" s="174">
        <v>0.24598093612178124</v>
      </c>
    </row>
    <row r="50" spans="1:12" x14ac:dyDescent="0.25">
      <c r="A50" s="165" t="s">
        <v>158</v>
      </c>
      <c r="B50" s="166">
        <v>214</v>
      </c>
      <c r="C50" s="167">
        <v>3</v>
      </c>
      <c r="D50" s="168">
        <v>0.75</v>
      </c>
      <c r="E50" s="169">
        <v>4</v>
      </c>
      <c r="F50" s="170"/>
      <c r="G50" s="171">
        <v>4</v>
      </c>
      <c r="H50" s="171"/>
      <c r="I50" s="171">
        <v>4</v>
      </c>
      <c r="J50" s="172">
        <v>1</v>
      </c>
      <c r="K50" s="173">
        <v>0</v>
      </c>
      <c r="L50" s="174">
        <v>0.25</v>
      </c>
    </row>
    <row r="51" spans="1:12" x14ac:dyDescent="0.25">
      <c r="A51" s="165" t="s">
        <v>159</v>
      </c>
      <c r="B51" s="166">
        <v>216</v>
      </c>
      <c r="C51" s="167">
        <v>82</v>
      </c>
      <c r="D51" s="168">
        <v>0.20551378446115287</v>
      </c>
      <c r="E51" s="169">
        <v>399</v>
      </c>
      <c r="F51" s="170"/>
      <c r="G51" s="171">
        <v>153</v>
      </c>
      <c r="H51" s="171">
        <v>238</v>
      </c>
      <c r="I51" s="171">
        <v>422</v>
      </c>
      <c r="J51" s="172">
        <v>0.36255924170616116</v>
      </c>
      <c r="K51" s="173">
        <v>31</v>
      </c>
      <c r="L51" s="174">
        <v>0.15704545724500829</v>
      </c>
    </row>
    <row r="52" spans="1:12" ht="15.75" thickBot="1" x14ac:dyDescent="0.3">
      <c r="A52" s="179" t="s">
        <v>160</v>
      </c>
      <c r="B52" s="180">
        <v>217</v>
      </c>
      <c r="C52" s="181">
        <v>200</v>
      </c>
      <c r="D52" s="182">
        <v>0.74626865671641796</v>
      </c>
      <c r="E52" s="183">
        <v>268</v>
      </c>
      <c r="F52" s="184"/>
      <c r="G52" s="185">
        <v>307</v>
      </c>
      <c r="H52" s="185">
        <v>77</v>
      </c>
      <c r="I52" s="185">
        <v>449</v>
      </c>
      <c r="J52" s="186">
        <v>0.68374164810690419</v>
      </c>
      <c r="K52" s="187">
        <v>65</v>
      </c>
      <c r="L52" s="174">
        <v>-6.2527008609513768E-2</v>
      </c>
    </row>
    <row r="53" spans="1:12" ht="16.5" thickBot="1" x14ac:dyDescent="0.3">
      <c r="A53" s="188" t="s">
        <v>161</v>
      </c>
      <c r="B53" s="189"/>
      <c r="C53" s="190">
        <v>3476</v>
      </c>
      <c r="D53" s="191">
        <v>0.53386576562739974</v>
      </c>
      <c r="E53" s="190">
        <v>6511</v>
      </c>
      <c r="F53" s="192"/>
      <c r="G53" s="193">
        <v>4961</v>
      </c>
      <c r="H53" s="193">
        <v>3170</v>
      </c>
      <c r="I53" s="193">
        <v>10020</v>
      </c>
      <c r="J53" s="194">
        <v>0.49510978043912174</v>
      </c>
      <c r="K53" s="195">
        <v>1889</v>
      </c>
      <c r="L53" s="109"/>
    </row>
    <row r="54" spans="1:12" ht="15.75" customHeight="1" x14ac:dyDescent="0.25">
      <c r="A54" s="209" t="s">
        <v>162</v>
      </c>
      <c r="B54" s="210"/>
      <c r="C54" s="196"/>
      <c r="D54" s="196"/>
      <c r="E54" s="196"/>
      <c r="F54" s="196"/>
      <c r="G54" s="197"/>
      <c r="H54" s="198">
        <v>3336</v>
      </c>
      <c r="I54" s="197"/>
      <c r="J54" s="196"/>
      <c r="K54" s="196"/>
      <c r="L54" s="109"/>
    </row>
    <row r="55" spans="1:12" x14ac:dyDescent="0.25">
      <c r="A55"/>
      <c r="L55"/>
    </row>
    <row r="56" spans="1:12" ht="15.75" x14ac:dyDescent="0.25">
      <c r="A56" s="141" t="s">
        <v>92</v>
      </c>
      <c r="B56" s="144"/>
      <c r="L56"/>
    </row>
    <row r="57" spans="1:12" ht="15.75" x14ac:dyDescent="0.25">
      <c r="A57" s="142" t="s">
        <v>93</v>
      </c>
      <c r="B57" s="144">
        <v>4961</v>
      </c>
      <c r="L57"/>
    </row>
    <row r="58" spans="1:12" ht="15.75" x14ac:dyDescent="0.25">
      <c r="A58" s="142" t="s">
        <v>94</v>
      </c>
      <c r="B58" s="144">
        <v>3170</v>
      </c>
      <c r="L58"/>
    </row>
    <row r="59" spans="1:12" ht="15.75" x14ac:dyDescent="0.25">
      <c r="A59" s="142" t="s">
        <v>95</v>
      </c>
      <c r="B59" s="144">
        <v>10020</v>
      </c>
      <c r="L59"/>
    </row>
    <row r="60" spans="1:12" ht="15.75" x14ac:dyDescent="0.25">
      <c r="A60" s="143" t="s">
        <v>96</v>
      </c>
      <c r="B60" s="145">
        <v>0.5</v>
      </c>
      <c r="L60"/>
    </row>
    <row r="61" spans="1:12" x14ac:dyDescent="0.25">
      <c r="A61"/>
      <c r="L61"/>
    </row>
    <row r="62" spans="1:12" x14ac:dyDescent="0.25">
      <c r="A62"/>
      <c r="L62"/>
    </row>
    <row r="63" spans="1:12" x14ac:dyDescent="0.25">
      <c r="A63"/>
      <c r="L63"/>
    </row>
    <row r="64" spans="1:12" x14ac:dyDescent="0.25">
      <c r="A64"/>
      <c r="L64"/>
    </row>
    <row r="65" spans="1:12" x14ac:dyDescent="0.25">
      <c r="A65"/>
      <c r="L65"/>
    </row>
    <row r="66" spans="1:12" x14ac:dyDescent="0.25">
      <c r="A66"/>
      <c r="L66"/>
    </row>
    <row r="67" spans="1:12" x14ac:dyDescent="0.25">
      <c r="A67"/>
      <c r="L67"/>
    </row>
    <row r="68" spans="1:12" x14ac:dyDescent="0.25">
      <c r="A68"/>
      <c r="L68"/>
    </row>
    <row r="69" spans="1:12" x14ac:dyDescent="0.25">
      <c r="A69"/>
      <c r="L69"/>
    </row>
    <row r="70" spans="1:12" x14ac:dyDescent="0.25">
      <c r="A70"/>
      <c r="L70"/>
    </row>
    <row r="71" spans="1:12" x14ac:dyDescent="0.25">
      <c r="A71"/>
      <c r="L71"/>
    </row>
    <row r="72" spans="1:12" x14ac:dyDescent="0.25">
      <c r="A72"/>
      <c r="L72"/>
    </row>
    <row r="73" spans="1:12" x14ac:dyDescent="0.25">
      <c r="A73"/>
      <c r="L73"/>
    </row>
  </sheetData>
  <sortState ref="B3:F51">
    <sortCondition ref="B3"/>
  </sortState>
  <mergeCells count="4">
    <mergeCell ref="C1:K1"/>
    <mergeCell ref="C2:E2"/>
    <mergeCell ref="G2:K2"/>
    <mergeCell ref="A54:B54"/>
  </mergeCell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5"/>
  <sheetViews>
    <sheetView tabSelected="1" zoomScaleNormal="100" workbookViewId="0">
      <pane ySplit="1" topLeftCell="A2" activePane="bottomLeft" state="frozen"/>
      <selection pane="bottomLeft" activeCell="C33" sqref="C33"/>
    </sheetView>
  </sheetViews>
  <sheetFormatPr defaultRowHeight="15" x14ac:dyDescent="0.25"/>
  <cols>
    <col min="1" max="1" width="47.85546875" style="2" bestFit="1" customWidth="1"/>
    <col min="2" max="2" width="13.5703125" style="3" customWidth="1"/>
    <col min="3" max="3" width="13.42578125" style="3" customWidth="1"/>
    <col min="4" max="4" width="13.5703125" style="3" customWidth="1"/>
    <col min="5" max="5" width="18" style="3" customWidth="1"/>
  </cols>
  <sheetData>
    <row r="1" spans="1:7" ht="38.25" customHeight="1" thickBot="1" x14ac:dyDescent="0.3">
      <c r="A1" s="90" t="s">
        <v>41</v>
      </c>
      <c r="B1" s="91" t="s">
        <v>72</v>
      </c>
      <c r="C1" s="98" t="s">
        <v>73</v>
      </c>
      <c r="D1" s="91" t="s">
        <v>74</v>
      </c>
      <c r="E1" s="91" t="s">
        <v>75</v>
      </c>
      <c r="F1" s="54"/>
      <c r="G1" s="54"/>
    </row>
    <row r="2" spans="1:7" ht="15.6" x14ac:dyDescent="0.35">
      <c r="A2" s="20"/>
      <c r="B2" s="66"/>
      <c r="C2" s="66"/>
      <c r="D2" s="66"/>
      <c r="E2" s="67"/>
      <c r="F2" s="54"/>
      <c r="G2" s="54"/>
    </row>
    <row r="3" spans="1:7" ht="15.75" x14ac:dyDescent="0.25">
      <c r="A3" s="37" t="s">
        <v>19</v>
      </c>
      <c r="B3" s="38"/>
      <c r="C3" s="38"/>
      <c r="D3" s="38"/>
      <c r="E3" s="62"/>
      <c r="F3" s="54"/>
      <c r="G3" s="54"/>
    </row>
    <row r="4" spans="1:7" ht="15.75" x14ac:dyDescent="0.25">
      <c r="A4" s="40" t="s">
        <v>62</v>
      </c>
      <c r="B4" s="38">
        <v>320000</v>
      </c>
      <c r="C4" s="38">
        <v>324800</v>
      </c>
      <c r="D4" s="38">
        <f>SUM(C4-B4)</f>
        <v>4800</v>
      </c>
      <c r="E4" s="62"/>
      <c r="F4" s="54"/>
      <c r="G4" s="54"/>
    </row>
    <row r="5" spans="1:7" ht="15.75" x14ac:dyDescent="0.25">
      <c r="A5" s="40" t="s">
        <v>20</v>
      </c>
      <c r="B5" s="38">
        <v>161175</v>
      </c>
      <c r="C5" s="38">
        <v>204579</v>
      </c>
      <c r="D5" s="38">
        <f t="shared" ref="D5" si="0">SUM(C5-B5)</f>
        <v>43404</v>
      </c>
      <c r="E5" s="62">
        <f>(C5-B5)/B5</f>
        <v>0.26929734760353652</v>
      </c>
      <c r="F5" s="54"/>
      <c r="G5" s="54"/>
    </row>
    <row r="6" spans="1:7" ht="15.75" x14ac:dyDescent="0.25">
      <c r="A6" s="40" t="s">
        <v>21</v>
      </c>
      <c r="B6" s="148">
        <f>B5/B4</f>
        <v>0.50367187499999999</v>
      </c>
      <c r="C6" s="148">
        <f>C5/C4</f>
        <v>0.6298614532019704</v>
      </c>
      <c r="D6" s="40">
        <v>0</v>
      </c>
      <c r="E6" s="40"/>
      <c r="F6" s="54"/>
      <c r="G6" s="54"/>
    </row>
    <row r="7" spans="1:7" ht="15.75" x14ac:dyDescent="0.25">
      <c r="A7" s="20"/>
      <c r="B7" s="81"/>
      <c r="C7" s="81"/>
      <c r="D7" s="81"/>
      <c r="E7" s="82"/>
      <c r="F7" s="54"/>
      <c r="G7" s="54"/>
    </row>
    <row r="8" spans="1:7" ht="15.75" x14ac:dyDescent="0.25">
      <c r="A8" s="37" t="s">
        <v>22</v>
      </c>
      <c r="B8" s="38">
        <v>4808</v>
      </c>
      <c r="C8" s="38">
        <v>5315</v>
      </c>
      <c r="D8" s="38">
        <f>AVERAGE(C8-B8)</f>
        <v>507</v>
      </c>
      <c r="E8" s="62">
        <f>(C8-B8)/B8</f>
        <v>0.10544925124792014</v>
      </c>
      <c r="F8" s="54"/>
      <c r="G8" s="54"/>
    </row>
    <row r="9" spans="1:7" ht="15.75" x14ac:dyDescent="0.25">
      <c r="A9" s="83"/>
      <c r="B9" s="66"/>
      <c r="C9" s="66"/>
      <c r="D9" s="66"/>
      <c r="E9" s="67"/>
      <c r="F9" s="54"/>
      <c r="G9" s="54"/>
    </row>
    <row r="10" spans="1:7" ht="15.75" x14ac:dyDescent="0.25">
      <c r="A10" s="37" t="s">
        <v>23</v>
      </c>
      <c r="B10" s="38">
        <v>280</v>
      </c>
      <c r="C10" s="38">
        <v>627</v>
      </c>
      <c r="D10" s="38">
        <f>AVERAGE(C10-B10)</f>
        <v>347</v>
      </c>
      <c r="E10" s="62">
        <f>(C10-B10)/B10</f>
        <v>1.2392857142857143</v>
      </c>
      <c r="F10" s="54"/>
      <c r="G10" s="54"/>
    </row>
    <row r="11" spans="1:7" ht="15.75" x14ac:dyDescent="0.25">
      <c r="A11" s="55"/>
      <c r="B11" s="66"/>
      <c r="C11" s="66"/>
      <c r="D11" s="66"/>
      <c r="E11" s="67"/>
      <c r="F11" s="54"/>
      <c r="G11" s="54"/>
    </row>
    <row r="12" spans="1:7" ht="15.75" x14ac:dyDescent="0.25">
      <c r="A12" s="37" t="s">
        <v>36</v>
      </c>
      <c r="B12" s="38"/>
      <c r="C12" s="38"/>
      <c r="D12" s="38"/>
      <c r="E12" s="62"/>
      <c r="F12" s="54"/>
      <c r="G12" s="54"/>
    </row>
    <row r="13" spans="1:7" ht="15.75" x14ac:dyDescent="0.25">
      <c r="A13" s="40" t="s">
        <v>24</v>
      </c>
      <c r="B13" s="38">
        <v>253743</v>
      </c>
      <c r="C13" s="84">
        <v>467021</v>
      </c>
      <c r="D13" s="38">
        <f>AVERAGE(C13-B13)</f>
        <v>213278</v>
      </c>
      <c r="E13" s="62">
        <f>(C13-B13)/B13</f>
        <v>0.84052762046637741</v>
      </c>
      <c r="F13" s="54"/>
      <c r="G13" s="54"/>
    </row>
    <row r="14" spans="1:7" ht="14.25" customHeight="1" x14ac:dyDescent="0.25">
      <c r="A14" s="40" t="s">
        <v>25</v>
      </c>
      <c r="B14" s="38">
        <v>51944</v>
      </c>
      <c r="C14" s="38">
        <v>65659</v>
      </c>
      <c r="D14" s="38">
        <f>AVERAGE(C14-B14)</f>
        <v>13715</v>
      </c>
      <c r="E14" s="62">
        <f>(C14-B14)/B14</f>
        <v>0.26403434467888498</v>
      </c>
      <c r="F14" s="54"/>
      <c r="G14" s="54"/>
    </row>
    <row r="15" spans="1:7" ht="15.75" x14ac:dyDescent="0.25">
      <c r="A15" s="20"/>
      <c r="B15" s="66"/>
      <c r="C15" s="66"/>
      <c r="D15" s="66"/>
      <c r="E15" s="101"/>
      <c r="F15" s="54"/>
      <c r="G15" s="54"/>
    </row>
    <row r="16" spans="1:7" ht="15.75" x14ac:dyDescent="0.25">
      <c r="A16" s="37" t="s">
        <v>26</v>
      </c>
      <c r="B16" s="38"/>
      <c r="C16" s="38"/>
      <c r="D16" s="99"/>
      <c r="E16" s="102"/>
      <c r="F16" s="54"/>
      <c r="G16" s="54"/>
    </row>
    <row r="17" spans="1:7" ht="15.75" x14ac:dyDescent="0.25">
      <c r="A17" s="40" t="s">
        <v>24</v>
      </c>
      <c r="B17" s="84">
        <v>251206</v>
      </c>
      <c r="C17" s="84">
        <v>462351</v>
      </c>
      <c r="D17" s="100">
        <f>AVERAGE(C17-B17)</f>
        <v>211145</v>
      </c>
      <c r="E17" s="103"/>
      <c r="F17" s="54"/>
      <c r="G17" s="54"/>
    </row>
    <row r="18" spans="1:7" ht="15.75" x14ac:dyDescent="0.25">
      <c r="A18" s="40" t="s">
        <v>25</v>
      </c>
      <c r="B18" s="84">
        <v>51944</v>
      </c>
      <c r="C18" s="38">
        <v>65659</v>
      </c>
      <c r="D18" s="100">
        <f>AVERAGE(C18-B18)</f>
        <v>13715</v>
      </c>
      <c r="E18" s="103"/>
      <c r="F18" s="54"/>
      <c r="G18" s="54"/>
    </row>
    <row r="19" spans="1:7" ht="15.75" x14ac:dyDescent="0.25">
      <c r="A19" s="37" t="s">
        <v>33</v>
      </c>
      <c r="B19" s="40"/>
      <c r="C19" s="40"/>
      <c r="D19" s="86"/>
      <c r="E19" s="86"/>
      <c r="F19" s="54"/>
      <c r="G19" s="54"/>
    </row>
    <row r="20" spans="1:7" ht="15.75" x14ac:dyDescent="0.25">
      <c r="A20" s="40" t="s">
        <v>24</v>
      </c>
      <c r="B20" s="62">
        <v>0.99</v>
      </c>
      <c r="C20" s="62">
        <v>0.99</v>
      </c>
      <c r="D20" s="86"/>
      <c r="E20" s="86"/>
      <c r="F20" s="54"/>
      <c r="G20" s="54"/>
    </row>
    <row r="21" spans="1:7" ht="15.75" x14ac:dyDescent="0.25">
      <c r="A21" s="87" t="s">
        <v>25</v>
      </c>
      <c r="B21" s="62">
        <v>1</v>
      </c>
      <c r="C21" s="62">
        <v>1</v>
      </c>
      <c r="D21" s="88"/>
      <c r="E21" s="88"/>
      <c r="F21" s="54"/>
      <c r="G21" s="54"/>
    </row>
    <row r="22" spans="1:7" ht="15.6" x14ac:dyDescent="0.35">
      <c r="A22" s="89"/>
      <c r="B22" s="73"/>
      <c r="C22" s="73"/>
      <c r="D22" s="73"/>
      <c r="E22" s="73"/>
      <c r="F22" s="54"/>
      <c r="G22" s="54"/>
    </row>
    <row r="23" spans="1:7" ht="15.6" hidden="1" x14ac:dyDescent="0.35">
      <c r="A23" s="37" t="s">
        <v>34</v>
      </c>
      <c r="B23" s="38">
        <v>6686</v>
      </c>
      <c r="C23" s="84">
        <v>12419</v>
      </c>
      <c r="D23" s="84">
        <f>AVERAGE(C23-B23)</f>
        <v>5733</v>
      </c>
      <c r="E23" s="85">
        <f>(C23-B23)/B23</f>
        <v>0.85746335626682624</v>
      </c>
      <c r="F23" s="54"/>
      <c r="G23" s="54"/>
    </row>
    <row r="24" spans="1:7" ht="15.6" hidden="1" x14ac:dyDescent="0.35">
      <c r="A24" s="37" t="s">
        <v>35</v>
      </c>
      <c r="B24" s="38">
        <v>80226</v>
      </c>
      <c r="C24" s="84">
        <v>149035</v>
      </c>
      <c r="D24" s="84">
        <f>AVERAGE(C24-B24)</f>
        <v>68809</v>
      </c>
      <c r="E24" s="85">
        <f>(C24-B24)/B24</f>
        <v>0.85768952708598212</v>
      </c>
      <c r="F24" s="54"/>
      <c r="G24" s="54"/>
    </row>
    <row r="25" spans="1:7" ht="15.6" x14ac:dyDescent="0.35">
      <c r="A25" s="89"/>
      <c r="B25" s="73"/>
      <c r="C25" s="73"/>
      <c r="D25" s="73"/>
      <c r="E25" s="73"/>
      <c r="F25" s="54"/>
      <c r="G25" s="54"/>
    </row>
  </sheetData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85EA2209D02404D9B4F3D251D9D9397" ma:contentTypeVersion="2" ma:contentTypeDescription="Skapa ett nytt dokument." ma:contentTypeScope="" ma:versionID="d3fb86b1b95eb9a7fbb7e733897f427c">
  <xsd:schema xmlns:xsd="http://www.w3.org/2001/XMLSchema" xmlns:xs="http://www.w3.org/2001/XMLSchema" xmlns:p="http://schemas.microsoft.com/office/2006/metadata/properties" xmlns:ns1="http://schemas.microsoft.com/sharepoint/v3" xmlns:ns2="755f3107-ef21-4291-855e-7dce3d15d77d" targetNamespace="http://schemas.microsoft.com/office/2006/metadata/properties" ma:root="true" ma:fieldsID="f8c583b3ad2854cd17b62a26e44fa4b0" ns1:_="" ns2:_="">
    <xsd:import namespace="http://schemas.microsoft.com/sharepoint/v3"/>
    <xsd:import namespace="755f3107-ef21-4291-855e-7dce3d15d77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ido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malagt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malagt slut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5f3107-ef21-4291-855e-7dce3d15d77d" elementFormDefault="qualified">
    <xsd:import namespace="http://schemas.microsoft.com/office/2006/documentManagement/types"/>
    <xsd:import namespace="http://schemas.microsoft.com/office/infopath/2007/PartnerControls"/>
    <xsd:element name="sidor" ma:index="10" ma:displayName="sidor" ma:default="Lathund" ma:format="Dropdown" ma:internalName="sidor">
      <xsd:simpleType>
        <xsd:restriction base="dms:Choice">
          <xsd:enumeration value="Lathund"/>
          <xsd:enumeration value="Tidbok"/>
          <xsd:enumeration value="Vårdv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dor xmlns="755f3107-ef21-4291-855e-7dce3d15d77d">Lathund</sidor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997692E-6379-4C50-A4E4-7B87BAD00B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C7D63D-16F2-4736-8057-9A3BCE50DA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55f3107-ef21-4291-855e-7dce3d15d7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CD79C1-7727-45EF-BF84-5672B5BFBB5C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55f3107-ef21-4291-855e-7dce3d15d77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Fördeln. ärenden</vt:lpstr>
      <vt:lpstr>Antal bokningar och om - avbokn</vt:lpstr>
      <vt:lpstr>Bokning om-avbokn webb VAS</vt:lpstr>
      <vt:lpstr>Antal vårdval per vårdcentral </vt:lpstr>
      <vt:lpstr>Antal inlogg och behörigh</vt:lpstr>
    </vt:vector>
  </TitlesOfParts>
  <Company>Region Halland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Uppföljning - Uppföljning 3 tom 31 december 2017</dc:title>
  <dc:creator>Frick Martin RGS IT</dc:creator>
  <cp:lastModifiedBy>Olin Johanna RGS</cp:lastModifiedBy>
  <cp:lastPrinted>2016-08-15T11:25:13Z</cp:lastPrinted>
  <dcterms:created xsi:type="dcterms:W3CDTF">2016-08-09T10:24:18Z</dcterms:created>
  <dcterms:modified xsi:type="dcterms:W3CDTF">2018-06-26T07:54:34Z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0x010100085EA2209D02404D9B4F3D251D9D9397</vt:lpwstr>
  </property>
  <property fmtid="{D5CDD505-2E9C-101B-9397-08002B2CF9AE}" pid="3" name="_dlc_DocIdItemGuid">
    <vt:lpwstr>bcd36a10-bb8a-494f-b1d3-b96dd4606d2f</vt:lpwstr>
  </property>
</Properties>
</file>